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d55ae8499743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shboard" sheetId="1" r:id="R18bedf8d21fd45e1"/>
    <x:sheet xmlns:r="http://schemas.openxmlformats.org/officeDocument/2006/relationships" name="Inputs" sheetId="2" r:id="R857619ba7146448e"/>
    <x:sheet xmlns:r="http://schemas.openxmlformats.org/officeDocument/2006/relationships" name="Cooling Scenarios" sheetId="3" r:id="R4e6702fe655445ce"/>
    <x:sheet xmlns:r="http://schemas.openxmlformats.org/officeDocument/2006/relationships" name="Loudoun Baseline" sheetId="4" r:id="R17a7805724d34c23"/>
    <x:sheet xmlns:r="http://schemas.openxmlformats.org/officeDocument/2006/relationships" name="Project Calculator" sheetId="5" r:id="Ra419306a4e844c44"/>
    <x:sheet xmlns:r="http://schemas.openxmlformats.org/officeDocument/2006/relationships" name="Sensitivity" sheetId="6" r:id="R81f15f19061647c5"/>
    <x:sheet xmlns:r="http://schemas.openxmlformats.org/officeDocument/2006/relationships" name="WMA Projection" sheetId="7" r:id="R806ff15ef23b4145"/>
    <x:sheet xmlns:r="http://schemas.openxmlformats.org/officeDocument/2006/relationships" name="Source Register" sheetId="8" r:id="Rf1e5da519f1f42b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0.0%"/>
    <x:numFmt numFmtId="201" formatCode="0.00x"/>
    <x:numFmt numFmtId="202" formatCode="0%"/>
    <x:numFmt numFmtId="203" formatCode="0.00"/>
    <x:numFmt numFmtId="204" formatCode="0"/>
    <x:numFmt numFmtId="205" formatCode="0.0"/>
  </x:numFmts>
  <x:fonts count="5">
    <x:font>
      <x:sz val="11"/>
      <x:name val="Carlito"/>
    </x:font>
    <x:font>
      <x:b/>
      <x:sz val="16"/>
      <x:color rgb="FFFFFFFF"/>
      <x:name val="Carlito"/>
    </x:font>
    <x:font>
      <x:b/>
      <x:sz val="11"/>
      <x:color rgb="FFFFFFFF"/>
      <x:name val="Carlito"/>
    </x:font>
    <x:font>
      <x:i/>
      <x:sz val="11"/>
      <x:color rgb="FF46525C"/>
      <x:name val="Carlito"/>
    </x:font>
    <x:font>
      <x:sz val="11"/>
      <x:color rgb="FF1F1F1F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6212E"/>
      </x:patternFill>
    </x:fill>
    <x:fill>
      <x:patternFill patternType="solid">
        <x:fgColor rgb="FF24384A"/>
      </x:patternFill>
    </x:fill>
    <x:fill>
      <x:patternFill patternType="solid">
        <x:fgColor rgb="FFF3F6F8"/>
      </x:patternFill>
    </x:fill>
    <x:fill>
      <x:patternFill patternType="solid">
        <x:fgColor rgb="FFFFF2CC"/>
      </x:patternFill>
    </x:fill>
  </x:fills>
  <x:borders count="2">
    <x:border/>
    <x:border/>
  </x:borders>
  <x:cellStyleXfs count="1">
    <x:xf numFmtId="0" fontId="0" fillId="0" borderId="0"/>
  </x:cellStyleXfs>
  <x:cellXfs count="9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horizontal="center" wrapText="1"/>
    </x:xf>
    <x:xf numFmtId="0" fontId="2" fillId="3" borderId="0" xfId="0" applyNumberFormat="1" applyFont="1" applyFill="1" applyBorder="1" applyAlignment="1">
      <x:alignment horizontal="center"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horizontal="center" wrapText="1"/>
    </x:xf>
    <x:xf numFmtId="0" fontId="2" fillId="3" borderId="1" xfId="0" applyNumberFormat="1" applyFont="1" applyFill="1" applyBorder="1" applyAlignment="1">
      <x:alignment horizontal="center" vertical="center"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202" fontId="0" fillId="0" borderId="0" xfId="0" applyNumberFormat="1" applyFont="1" applyFill="1" applyBorder="1"/>
    <x:xf numFmtId="202" fontId="0" fillId="0" borderId="1" xfId="0" applyNumberFormat="1" applyFont="1" applyFill="1" applyBorder="1"/>
    <x:xf numFmtId="203" fontId="0" fillId="0" borderId="0" xfId="0" applyNumberFormat="1" applyFont="1" applyFill="1" applyBorder="1"/>
    <x:xf numFmtId="203" fontId="0" fillId="0" borderId="1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202" fontId="4" fillId="5" borderId="0" xfId="0" applyNumberFormat="1" applyFont="1" applyFill="1" applyBorder="1"/>
    <x:xf numFmtId="202" fontId="4" fillId="5" borderId="1" xfId="0" applyNumberFormat="1" applyFont="1" applyFill="1" applyBorder="1"/>
    <x:xf numFmtId="204" fontId="4" fillId="5" borderId="0" xfId="0" applyNumberFormat="1" applyFont="1" applyFill="1" applyBorder="1"/>
    <x:xf numFmtId="204" fontId="4" fillId="5" borderId="1" xfId="0" applyNumberFormat="1" applyFont="1" applyFill="1" applyBorder="1"/>
    <x:xf numFmtId="205" fontId="4" fillId="5" borderId="0" xfId="0" applyNumberFormat="1" applyFont="1" applyFill="1" applyBorder="1"/>
    <x:xf numFmtId="205" fontId="4" fillId="5" borderId="1" xfId="0" applyNumberFormat="1" applyFont="1" applyFill="1" applyBorder="1"/>
    <x:xf numFmtId="204" fontId="0" fillId="0" borderId="0" xfId="0" applyNumberFormat="1" applyFont="1" applyFill="1" applyBorder="1"/>
    <x:xf numFmtId="204" fontId="0" fillId="0" borderId="1" xfId="0" applyNumberFormat="1" applyFont="1" applyFill="1" applyBorder="1"/>
    <x:xf numFmtId="205" fontId="0" fillId="0" borderId="0" xfId="0" applyNumberFormat="1" applyFont="1" applyFill="1" applyBorder="1"/>
    <x:xf numFmtId="205" fontId="0" fillId="0" borderId="1" xfId="0" applyNumberFormat="1" applyFont="1" applyFill="1" applyBorder="1"/>
    <x:xf numFmtId="0" fontId="1" fillId="2" borderId="0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wrapText="1"/>
    </x:xf>
    <x:xf numFmtId="200" fontId="0" fillId="0" borderId="0" xfId="0" applyNumberFormat="1" applyFont="1" applyFill="1" applyBorder="1" applyAlignment="1">
      <x:alignment wrapText="1"/>
    </x:xf>
    <x:xf numFmtId="202" fontId="0" fillId="0" borderId="0" xfId="0" applyNumberFormat="1" applyFont="1" applyFill="1" applyBorder="1" applyAlignment="1">
      <x:alignment wrapText="1"/>
    </x:xf>
    <x:xf numFmtId="203" fontId="0" fillId="0" borderId="0" xfId="0" applyNumberFormat="1" applyFont="1" applyFill="1" applyBorder="1" applyAlignment="1">
      <x:alignment wrapText="1"/>
    </x:xf>
    <x:xf numFmtId="201" fontId="0" fillId="0" borderId="0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wrapText="1"/>
    </x:xf>
    <x:xf numFmtId="200" fontId="0" fillId="0" borderId="1" xfId="0" applyNumberFormat="1" applyFont="1" applyFill="1" applyBorder="1" applyAlignment="1">
      <x:alignment wrapText="1"/>
    </x:xf>
    <x:xf numFmtId="202" fontId="0" fillId="0" borderId="1" xfId="0" applyNumberFormat="1" applyFont="1" applyFill="1" applyBorder="1" applyAlignment="1">
      <x:alignment wrapText="1"/>
    </x:xf>
    <x:xf numFmtId="203" fontId="0" fillId="0" borderId="1" xfId="0" applyNumberFormat="1" applyFont="1" applyFill="1" applyBorder="1" applyAlignment="1">
      <x:alignment wrapText="1"/>
    </x:xf>
    <x:xf numFmtId="201" fontId="0" fillId="0" borderId="1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vertical="top" wrapText="1"/>
    </x:xf>
    <x:xf numFmtId="0" fontId="2" fillId="3" borderId="0" xfId="0" applyNumberFormat="1" applyFont="1" applyFill="1" applyBorder="1" applyAlignment="1">
      <x:alignment horizontal="center" vertical="top" wrapText="1"/>
    </x:xf>
    <x:xf numFmtId="200" fontId="0" fillId="0" borderId="0" xfId="0" applyNumberFormat="1" applyFont="1" applyFill="1" applyBorder="1" applyAlignment="1">
      <x:alignment vertical="top" wrapText="1"/>
    </x:xf>
    <x:xf numFmtId="202" fontId="0" fillId="0" borderId="0" xfId="0" applyNumberFormat="1" applyFont="1" applyFill="1" applyBorder="1" applyAlignment="1">
      <x:alignment vertical="top" wrapText="1"/>
    </x:xf>
    <x:xf numFmtId="203" fontId="0" fillId="0" borderId="0" xfId="0" applyNumberFormat="1" applyFont="1" applyFill="1" applyBorder="1" applyAlignment="1">
      <x:alignment vertical="top" wrapText="1"/>
    </x:xf>
    <x:xf numFmtId="201" fontId="0" fillId="0" borderId="0" xfId="0" applyNumberFormat="1" applyFont="1" applyFill="1" applyBorder="1" applyAlignment="1">
      <x:alignment vertical="top" wrapText="1"/>
    </x:xf>
    <x:xf numFmtId="0" fontId="3" fillId="4" borderId="0" xfId="0" applyNumberFormat="1" applyFont="1" applyFill="1" applyBorder="1" applyAlignment="1">
      <x:alignment vertical="top" wrapText="1"/>
    </x:xf>
    <x:xf numFmtId="0" fontId="1" fillId="2" borderId="1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horizontal="center" vertical="top" wrapText="1"/>
    </x:xf>
    <x:xf numFmtId="200" fontId="0" fillId="0" borderId="1" xfId="0" applyNumberFormat="1" applyFont="1" applyFill="1" applyBorder="1" applyAlignment="1">
      <x:alignment vertical="top" wrapText="1"/>
    </x:xf>
    <x:xf numFmtId="202" fontId="0" fillId="0" borderId="1" xfId="0" applyNumberFormat="1" applyFont="1" applyFill="1" applyBorder="1" applyAlignment="1">
      <x:alignment vertical="top" wrapText="1"/>
    </x:xf>
    <x:xf numFmtId="203" fontId="0" fillId="0" borderId="1" xfId="0" applyNumberFormat="1" applyFont="1" applyFill="1" applyBorder="1" applyAlignment="1">
      <x:alignment vertical="top" wrapText="1"/>
    </x:xf>
    <x:xf numFmtId="201" fontId="0" fillId="0" borderId="1" xfId="0" applyNumberFormat="1" applyFont="1" applyFill="1" applyBorder="1" applyAlignment="1">
      <x:alignment vertical="top" wrapText="1"/>
    </x:xf>
    <x:xf numFmtId="0" fontId="3" fillId="4" borderId="1" xfId="0" applyNumberFormat="1" applyFont="1" applyFill="1" applyBorder="1" applyAlignment="1">
      <x:alignment vertical="top" wrapText="1"/>
    </x:xf>
    <x:xf numFmtId="204" fontId="4" fillId="5" borderId="0" xfId="0" applyNumberFormat="1" applyFont="1" applyFill="1" applyBorder="1" applyAlignment="1">
      <x:alignment wrapText="1"/>
    </x:xf>
    <x:xf numFmtId="0" fontId="4" fillId="5" borderId="0" xfId="0" applyNumberFormat="1" applyFont="1" applyFill="1" applyBorder="1" applyAlignment="1">
      <x:alignment wrapText="1"/>
    </x:xf>
    <x:xf numFmtId="202" fontId="4" fillId="5" borderId="0" xfId="0" applyNumberFormat="1" applyFont="1" applyFill="1" applyBorder="1" applyAlignment="1">
      <x:alignment wrapText="1"/>
    </x:xf>
    <x:xf numFmtId="205" fontId="4" fillId="5" borderId="0" xfId="0" applyNumberFormat="1" applyFont="1" applyFill="1" applyBorder="1" applyAlignment="1">
      <x:alignment wrapText="1"/>
    </x:xf>
    <x:xf numFmtId="204" fontId="4" fillId="5" borderId="1" xfId="0" applyNumberFormat="1" applyFont="1" applyFill="1" applyBorder="1" applyAlignment="1">
      <x:alignment wrapText="1"/>
    </x:xf>
    <x:xf numFmtId="0" fontId="4" fillId="5" borderId="1" xfId="0" applyNumberFormat="1" applyFont="1" applyFill="1" applyBorder="1" applyAlignment="1">
      <x:alignment wrapText="1"/>
    </x:xf>
    <x:xf numFmtId="202" fontId="4" fillId="5" borderId="1" xfId="0" applyNumberFormat="1" applyFont="1" applyFill="1" applyBorder="1" applyAlignment="1">
      <x:alignment wrapText="1"/>
    </x:xf>
    <x:xf numFmtId="205" fontId="4" fillId="5" borderId="1" xfId="0" applyNumberFormat="1" applyFont="1" applyFill="1" applyBorder="1" applyAlignment="1">
      <x:alignment wrapText="1"/>
    </x:xf>
    <x:xf numFmtId="204" fontId="4" fillId="5" borderId="0" xfId="0" applyNumberFormat="1" applyFont="1" applyFill="1" applyBorder="1" applyAlignment="1">
      <x:alignment vertical="top" wrapText="1"/>
    </x:xf>
    <x:xf numFmtId="0" fontId="4" fillId="5" borderId="0" xfId="0" applyNumberFormat="1" applyFont="1" applyFill="1" applyBorder="1" applyAlignment="1">
      <x:alignment vertical="top" wrapText="1"/>
    </x:xf>
    <x:xf numFmtId="202" fontId="4" fillId="5" borderId="0" xfId="0" applyNumberFormat="1" applyFont="1" applyFill="1" applyBorder="1" applyAlignment="1">
      <x:alignment vertical="top" wrapText="1"/>
    </x:xf>
    <x:xf numFmtId="205" fontId="4" fillId="5" borderId="0" xfId="0" applyNumberFormat="1" applyFont="1" applyFill="1" applyBorder="1" applyAlignment="1">
      <x:alignment vertical="top" wrapText="1"/>
    </x:xf>
    <x:xf numFmtId="204" fontId="4" fillId="5" borderId="1" xfId="0" applyNumberFormat="1" applyFont="1" applyFill="1" applyBorder="1" applyAlignment="1">
      <x:alignment vertical="top" wrapText="1"/>
    </x:xf>
    <x:xf numFmtId="0" fontId="4" fillId="5" borderId="1" xfId="0" applyNumberFormat="1" applyFont="1" applyFill="1" applyBorder="1" applyAlignment="1">
      <x:alignment vertical="top" wrapText="1"/>
    </x:xf>
    <x:xf numFmtId="202" fontId="4" fillId="5" borderId="1" xfId="0" applyNumberFormat="1" applyFont="1" applyFill="1" applyBorder="1" applyAlignment="1">
      <x:alignment vertical="top" wrapText="1"/>
    </x:xf>
    <x:xf numFmtId="205" fontId="4" fillId="5" borderId="1" xfId="0" applyNumberFormat="1" applyFont="1" applyFill="1" applyBorder="1" applyAlignment="1">
      <x:alignment vertical="top" wrapText="1"/>
    </x:xf>
    <x:xf numFmtId="204" fontId="0" fillId="0" borderId="0" xfId="0" applyNumberFormat="1" applyFont="1" applyFill="1" applyBorder="1" applyAlignment="1">
      <x:alignment wrapText="1"/>
    </x:xf>
    <x:xf numFmtId="204" fontId="0" fillId="0" borderId="1" xfId="0" applyNumberFormat="1" applyFont="1" applyFill="1" applyBorder="1" applyAlignment="1">
      <x:alignment wrapText="1"/>
    </x:xf>
    <x:xf numFmtId="204" fontId="0" fillId="0" borderId="0" xfId="0" applyNumberFormat="1" applyFont="1" applyFill="1" applyBorder="1" applyAlignment="1">
      <x:alignment vertical="top" wrapText="1"/>
    </x:xf>
    <x:xf numFmtId="204" fontId="0" fillId="0" borderId="1" xfId="0" applyNumberFormat="1" applyFont="1" applyFill="1" applyBorder="1" applyAlignment="1">
      <x:alignment vertical="top" wrapText="1"/>
    </x:xf>
    <x:xf numFmtId="205" fontId="0" fillId="0" borderId="0" xfId="0" applyNumberFormat="1" applyFont="1" applyFill="1" applyBorder="1" applyAlignment="1">
      <x:alignment wrapText="1"/>
    </x:xf>
    <x:xf numFmtId="205" fontId="0" fillId="0" borderId="1" xfId="0" applyNumberFormat="1" applyFont="1" applyFill="1" applyBorder="1" applyAlignment="1">
      <x:alignment wrapText="1"/>
    </x:xf>
    <x:xf numFmtId="205" fontId="0" fillId="0" borderId="0" xfId="0" applyNumberFormat="1" applyFont="1" applyFill="1" applyBorder="1" applyAlignment="1">
      <x:alignment vertical="top" wrapText="1"/>
    </x:xf>
    <x:xf numFmtId="205" fontId="0" fillId="0" borderId="1" xfId="0" applyNumberFormat="1" applyFont="1" applyFill="1" applyBorder="1" applyAlignment="1">
      <x:alignment vertical="top" wrapText="1"/>
    </x:xf>
  </x:cellXfs>
  <x:cellStyles count="1">
    <x:cellStyle name="Normal" xfId="0"/>
  </x:cellStyles>
  <x:dxfs count="3">
    <x:dxf>
      <x:font>
        <x:color rgb="FFB91C1C"/>
      </x:font>
    </x:dxf>
    <x:dxf>
      <x:font>
        <x:b/>
        <x:color rgb="FF9C0006"/>
      </x:font>
      <x:fill>
        <x:patternFill patternType="solid">
          <x:bgColor rgb="FFF4CCCC"/>
        </x:patternFill>
      </x:fill>
    </x:dxf>
    <x:dxf>
      <x:font>
        <x:b/>
        <x:color rgb="FF274E13"/>
      </x:font>
      <x:fill>
        <x:patternFill patternType="solid">
          <x:bgColor rgb="FFD9EAD3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5de18ae4064dd3" /><Relationship Type="http://schemas.openxmlformats.org/officeDocument/2006/relationships/theme" Target="/xl/theme/theme1.xml" Id="R01f3a76215f14e0e" /><Relationship Type="http://schemas.openxmlformats.org/officeDocument/2006/relationships/sharedStrings" Target="/xl/sharedStrings.xml" Id="R7e587752b7b14590" /><Relationship Type="http://schemas.openxmlformats.org/officeDocument/2006/relationships/worksheet" Target="/xl/worksheets/sheet1.xml" Id="R18bedf8d21fd45e1" /><Relationship Type="http://schemas.openxmlformats.org/officeDocument/2006/relationships/worksheet" Target="/xl/worksheets/sheet2.xml" Id="R857619ba7146448e" /><Relationship Type="http://schemas.openxmlformats.org/officeDocument/2006/relationships/worksheet" Target="/xl/worksheets/sheet3.xml" Id="R4e6702fe655445ce" /><Relationship Type="http://schemas.openxmlformats.org/officeDocument/2006/relationships/worksheet" Target="/xl/worksheets/sheet4.xml" Id="R17a7805724d34c23" /><Relationship Type="http://schemas.openxmlformats.org/officeDocument/2006/relationships/worksheet" Target="/xl/worksheets/sheet5.xml" Id="Ra419306a4e844c44" /><Relationship Type="http://schemas.openxmlformats.org/officeDocument/2006/relationships/worksheet" Target="/xl/worksheets/sheet6.xml" Id="R81f15f19061647c5" /><Relationship Type="http://schemas.openxmlformats.org/officeDocument/2006/relationships/worksheet" Target="/xl/worksheets/sheet7.xml" Id="R806ff15ef23b4145" /><Relationship Type="http://schemas.openxmlformats.org/officeDocument/2006/relationships/worksheet" Target="/xl/worksheets/sheet8.xml" Id="Rf1e5da519f1f42b7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792efa958c624a9d" /><Relationship Type="http://schemas.openxmlformats.org/officeDocument/2006/relationships/chart" Target="/xl/drawings/charts/chart2.xml" Id="Rf8fb68a496704525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Loudoun potable demand baseline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Series 1</c:v>
          </c:tx>
          <c:cat>
            <c:strRef>
              <c:f>'Loudoun Baseline'!$A$5:$A$9</c:f>
              <c:strCache>
                <c:ptCount val="0"/>
              </c:strCache>
            </c:strRef>
          </c:cat>
          <c:val>
            <c:numRef>
              <c:f>'Loudoun Baseline'!$B$5:$B$9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WMA data-center water projection</a:t>
            </a:r>
          </a:p>
        </c:rich>
      </c:tx>
    </c:title>
    <c:plotArea>
      <c:lineChart>
        <c:grouping val="standard"/>
        <c:ser>
          <c:idx val="0"/>
          <c:order val="0"/>
          <c:tx>
            <c:v>Annual-average MGD</c:v>
          </c:tx>
          <c:marker>
            <c:symbol val="none"/>
          </c:marker>
          <c:cat>
            <c:strRef>
              <c:f>'WMA Projection'!$A$5:$A$10</c:f>
              <c:strCache>
                <c:ptCount val="0"/>
              </c:strCache>
            </c:strRef>
          </c:cat>
          <c:val>
            <c:numRef>
              <c:f>'WMA Projection'!$B$5:$B$10</c:f>
              <c:numCache>
                <c:formatCode>0.0</c:formatCode>
                <c:ptCount val="0"/>
              </c:numCache>
            </c:numRef>
          </c:val>
        </c:ser>
        <c:ser>
          <c:idx val="1"/>
          <c:order val="1"/>
          <c:tx>
            <c:v>Peak-day MGD</c:v>
          </c:tx>
          <c:marker>
            <c:symbol val="none"/>
          </c:marker>
          <c:cat>
            <c:strRef>
              <c:f>'WMA Projection'!$A$5:$A$10</c:f>
              <c:strCache>
                <c:ptCount val="0"/>
              </c:strCache>
            </c:strRef>
          </c:cat>
          <c:val>
            <c:numRef>
              <c:f>'WMA Projection'!$C$5:$C$10</c:f>
              <c:numCache>
                <c:formatCode>0.0</c:formatCode>
                <c:ptCount val="0"/>
              </c:numCache>
            </c:numRef>
          </c:val>
        </c:ser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0</xdr:col>
      <xdr:colOff>0</xdr:colOff>
      <xdr:row>14</xdr:row>
      <xdr:rowOff>0</xdr:rowOff>
    </xdr:from>
    <xdr:to>
      <xdr:col>4</xdr:col>
      <xdr:colOff>0</xdr:colOff>
      <xdr:row>31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792efa958c624a9d"/>
        </a:graphicData>
      </a:graphic>
    </xdr:graphicFrame>
    <xdr:clientData/>
  </xdr:twoCellAnchor>
  <xdr:twoCellAnchor>
    <xdr:from>
      <xdr:col>4</xdr:col>
      <xdr:colOff>0</xdr:colOff>
      <xdr:row>14</xdr:row>
      <xdr:rowOff>0</xdr:rowOff>
    </xdr:from>
    <xdr:to>
      <xdr:col>8</xdr:col>
      <xdr:colOff>0</xdr:colOff>
      <xdr:row>31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f8fb68a496704525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48cd8538dbfc43e2" /></Relationships>
</file>

<file path=xl/worksheets/sheet1.xml><?xml version="1.0" encoding="utf-8"?>
<x:worksheet xmlns:x="http://schemas.openxmlformats.org/spreadsheetml/2006/main">
  <x:sheetFormatPr defaultRowHeight="15"/>
  <x:cols>
    <x:col min="1" max="1" width="32" hidden="0" customWidth="1"/>
    <x:col min="2" max="2" width="16" hidden="0" customWidth="1"/>
    <x:col min="3" max="3" width="3" hidden="0" customWidth="1"/>
    <x:col min="4" max="4" width="34" hidden="0" customWidth="1"/>
    <x:col min="5" max="5" width="16" hidden="0" customWidth="1"/>
    <x:col min="6" max="6" width="44" hidden="0" customWidth="1"/>
  </x:cols>
  <x:sheetData>
    <x:row r="1">
      <x:c r="A1" s="58" t="str">
        <x:v>R04 / Northern Virginia Water Capacity Screen</x:v>
      </x:c>
      <x:c r="B1" s="58"/>
      <x:c r="C1" s="58"/>
      <x:c r="D1" s="58"/>
      <x:c r="E1" s="58"/>
      <x:c r="F1" s="58"/>
      <x:c r="G1" s="58"/>
      <x:c r="H1" s="58"/>
    </x:row>
    <x:row r="2">
      <x:c r="A2" s="58"/>
      <x:c r="B2" s="58"/>
      <x:c r="C2" s="58"/>
      <x:c r="D2" s="58"/>
      <x:c r="E2" s="58"/>
      <x:c r="F2" s="58"/>
      <x:c r="G2" s="58"/>
      <x:c r="H2" s="58"/>
    </x:row>
    <x:row r="3">
      <x:c r="A3" s="59"/>
      <x:c r="B3" s="59"/>
      <x:c r="C3" s="59"/>
      <x:c r="D3" s="59"/>
      <x:c r="E3" s="59"/>
      <x:c r="F3" s="59"/>
      <x:c r="G3" s="59"/>
      <x:c r="H3" s="59"/>
    </x:row>
    <x:row r="4">
      <x:c r="A4" s="60" t="str">
        <x:v>Metric</x:v>
      </x:c>
      <x:c r="B4" s="60" t="str">
        <x:v>Value</x:v>
      </x:c>
      <x:c r="C4" s="59"/>
      <x:c r="D4" s="60" t="str">
        <x:v>Illustrative screen</x:v>
      </x:c>
      <x:c r="E4" s="60" t="str">
        <x:v>Value</x:v>
      </x:c>
      <x:c r="F4" s="60" t="str">
        <x:v>Interpretation</x:v>
      </x:c>
      <x:c r="G4" s="59"/>
      <x:c r="H4" s="59"/>
    </x:row>
    <x:row r="5">
      <x:c r="A5" s="59" t="str">
        <x:v>DC potable share - average day</x:v>
      </x:c>
      <x:c r="B5" s="61" t="n">
        <x:f>'Loudoun Baseline'!B12</x:f>
        <x:v>0.0896551724137931</x:v>
      </x:c>
      <x:c r="C5" s="59"/>
      <x:c r="D5" s="59" t="str">
        <x:v>Allowed future DC peak share</x:v>
      </x:c>
      <x:c r="E5" s="62" t="n">
        <x:f>'Project Calculator'!B8</x:f>
        <x:v>0.16</x:v>
      </x:c>
      <x:c r="F5" s="59" t="str">
        <x:v>Scenario assumption, not policy</x:v>
      </x:c>
      <x:c r="G5" s="59"/>
      <x:c r="H5" s="59"/>
    </x:row>
    <x:row r="6">
      <x:c r="A6" s="59" t="str">
        <x:v>DC potable share - maximum day</x:v>
      </x:c>
      <x:c r="B6" s="61" t="n">
        <x:f>'Loudoun Baseline'!B13</x:f>
        <x:v>0.16</x:v>
      </x:c>
      <x:c r="C6" s="59"/>
      <x:c r="D6" s="59" t="str">
        <x:v>Incremental peak potable budget (MGD)</x:v>
      </x:c>
      <x:c r="E6" s="63" t="n">
        <x:f>'Project Calculator'!B18</x:f>
        <x:v>6.4</x:v>
      </x:c>
      <x:c r="F6" s="59" t="str">
        <x:v>Gross screen after current 8.0 MGD DC peak</x:v>
      </x:c>
      <x:c r="G6" s="59"/>
      <x:c r="H6" s="59"/>
    </x:row>
    <x:row r="7">
      <x:c r="A7" s="59" t="str">
        <x:v>DC peak / average factor</x:v>
      </x:c>
      <x:c r="B7" s="64" t="n">
        <x:f>'Loudoun Baseline'!B14</x:f>
        <x:v>3.0769230769230766</x:v>
      </x:c>
      <x:c r="C7" s="59"/>
      <x:c r="D7" s="59" t="str">
        <x:v>Medium scenario screened compute (GW)</x:v>
      </x:c>
      <x:c r="E7" s="63" t="n">
        <x:f>'Project Calculator'!B20</x:f>
        <x:v>2.206896551724138</x:v>
      </x:c>
      <x:c r="F7" s="59" t="str">
        <x:v>Uses 2.9 MGD/GW peak intensity</x:v>
      </x:c>
      <x:c r="G7" s="59"/>
      <x:c r="H7" s="59"/>
    </x:row>
    <x:row r="8">
      <x:c r="A8" s="59" t="str">
        <x:v>System peak / average factor</x:v>
      </x:c>
      <x:c r="B8" s="64" t="n">
        <x:f>'Loudoun Baseline'!B15</x:f>
        <x:v>1.7241379310344827</x:v>
      </x:c>
      <x:c r="C8" s="59"/>
      <x:c r="D8" s="59" t="str">
        <x:v>High scenario screened compute (GW)</x:v>
      </x:c>
      <x:c r="E8" s="63" t="n">
        <x:f>'Project Calculator'!B21</x:f>
        <x:v>1.2307692307692308</x:v>
      </x:c>
      <x:c r="F8" s="59" t="str">
        <x:v>Uses 5.2 MGD/GW peak intensity</x:v>
      </x:c>
      <x:c r="G8" s="59"/>
      <x:c r="H8" s="59"/>
    </x:row>
    <x:row r="9">
      <x:c r="A9" s="59"/>
      <x:c r="B9" s="59"/>
      <x:c r="C9" s="59"/>
      <x:c r="D9" s="59"/>
      <x:c r="E9" s="59"/>
      <x:c r="F9" s="59"/>
      <x:c r="G9" s="59"/>
      <x:c r="H9" s="59"/>
    </x:row>
    <x:row r="10">
      <x:c r="A10" s="59"/>
      <x:c r="B10" s="59"/>
      <x:c r="C10" s="59"/>
      <x:c r="D10" s="59"/>
      <x:c r="E10" s="59"/>
      <x:c r="F10" s="59"/>
      <x:c r="G10" s="59"/>
      <x:c r="H10" s="59"/>
    </x:row>
    <x:row r="11">
      <x:c r="A11" s="65" t="str">
        <x:v>Interpretation: this workbook is a screening model, not an official water-supply capacity determination or Critical Load rating. It separates peak potable-system burden from total consumptive use and makes scenario assumptions explicit.</x:v>
      </x:c>
      <x:c r="B11" s="65"/>
      <x:c r="C11" s="65"/>
      <x:c r="D11" s="65"/>
      <x:c r="E11" s="65"/>
      <x:c r="F11" s="65"/>
      <x:c r="G11" s="65"/>
      <x:c r="H11" s="65"/>
    </x:row>
    <x:row r="12">
      <x:c r="A12" s="65"/>
      <x:c r="B12" s="65"/>
      <x:c r="C12" s="65"/>
      <x:c r="D12" s="65"/>
      <x:c r="E12" s="65"/>
      <x:c r="F12" s="65"/>
      <x:c r="G12" s="65"/>
      <x:c r="H12" s="65"/>
    </x:row>
    <x:row r="13">
      <x:c r="A13" s="65"/>
      <x:c r="B13" s="65"/>
      <x:c r="C13" s="65"/>
      <x:c r="D13" s="65"/>
      <x:c r="E13" s="65"/>
      <x:c r="F13" s="65"/>
      <x:c r="G13" s="65"/>
      <x:c r="H13" s="65"/>
    </x:row>
    <x:row r="14">
      <x:c r="A14" s="59"/>
      <x:c r="B14" s="59"/>
      <x:c r="C14" s="59"/>
      <x:c r="D14" s="59"/>
      <x:c r="E14" s="59"/>
      <x:c r="F14" s="59"/>
      <x:c r="G14" s="59"/>
      <x:c r="H14" s="59"/>
    </x:row>
    <x:row r="15">
      <x:c r="A15" s="59"/>
      <x:c r="B15" s="59"/>
      <x:c r="C15" s="59"/>
      <x:c r="D15" s="59"/>
      <x:c r="E15" s="59"/>
      <x:c r="F15" s="59"/>
      <x:c r="G15" s="59"/>
      <x:c r="H15" s="59"/>
    </x:row>
    <x:row r="16">
      <x:c r="A16" s="59"/>
      <x:c r="B16" s="59"/>
      <x:c r="C16" s="59"/>
      <x:c r="D16" s="59"/>
      <x:c r="E16" s="59"/>
      <x:c r="F16" s="59"/>
      <x:c r="G16" s="59"/>
      <x:c r="H16" s="59"/>
    </x:row>
    <x:row r="17">
      <x:c r="A17" s="59"/>
      <x:c r="B17" s="59"/>
      <x:c r="C17" s="59"/>
      <x:c r="D17" s="59"/>
      <x:c r="E17" s="59"/>
      <x:c r="F17" s="59"/>
      <x:c r="G17" s="59"/>
      <x:c r="H17" s="59"/>
    </x:row>
    <x:row r="18">
      <x:c r="A18" s="59"/>
      <x:c r="B18" s="59"/>
      <x:c r="C18" s="59"/>
      <x:c r="D18" s="59"/>
      <x:c r="E18" s="59"/>
      <x:c r="F18" s="59"/>
      <x:c r="G18" s="59"/>
      <x:c r="H18" s="59"/>
    </x:row>
    <x:row r="19">
      <x:c r="A19" s="59"/>
      <x:c r="B19" s="59"/>
      <x:c r="C19" s="59"/>
      <x:c r="D19" s="59"/>
      <x:c r="E19" s="59"/>
      <x:c r="F19" s="59"/>
      <x:c r="G19" s="59"/>
      <x:c r="H19" s="59"/>
    </x:row>
    <x:row r="20">
      <x:c r="A20" s="59"/>
      <x:c r="B20" s="59"/>
      <x:c r="C20" s="59"/>
      <x:c r="D20" s="59"/>
      <x:c r="E20" s="59"/>
      <x:c r="F20" s="59"/>
      <x:c r="G20" s="59"/>
      <x:c r="H20" s="59"/>
    </x:row>
    <x:row r="21">
      <x:c r="A21" s="59"/>
      <x:c r="B21" s="59"/>
      <x:c r="C21" s="59"/>
      <x:c r="D21" s="59"/>
      <x:c r="E21" s="59"/>
      <x:c r="F21" s="59"/>
      <x:c r="G21" s="59"/>
      <x:c r="H21" s="59"/>
    </x:row>
    <x:row r="22">
      <x:c r="A22" s="59"/>
      <x:c r="B22" s="59"/>
      <x:c r="C22" s="59"/>
      <x:c r="D22" s="59"/>
      <x:c r="E22" s="59"/>
      <x:c r="F22" s="59"/>
      <x:c r="G22" s="59"/>
      <x:c r="H22" s="59"/>
    </x:row>
    <x:row r="23">
      <x:c r="A23" s="59"/>
      <x:c r="B23" s="59"/>
      <x:c r="C23" s="59"/>
      <x:c r="D23" s="59"/>
      <x:c r="E23" s="59"/>
      <x:c r="F23" s="59"/>
      <x:c r="G23" s="59"/>
      <x:c r="H23" s="59"/>
    </x:row>
    <x:row r="24">
      <x:c r="A24" s="59"/>
      <x:c r="B24" s="59"/>
      <x:c r="C24" s="59"/>
      <x:c r="D24" s="59"/>
      <x:c r="E24" s="59"/>
      <x:c r="F24" s="59"/>
      <x:c r="G24" s="59"/>
      <x:c r="H24" s="59"/>
    </x:row>
    <x:row r="25">
      <x:c r="A25" s="59"/>
      <x:c r="B25" s="59"/>
      <x:c r="C25" s="59"/>
      <x:c r="D25" s="59"/>
      <x:c r="E25" s="59"/>
      <x:c r="F25" s="59"/>
      <x:c r="G25" s="59"/>
      <x:c r="H25" s="59"/>
    </x:row>
    <x:row r="26">
      <x:c r="A26" s="59"/>
      <x:c r="B26" s="59"/>
      <x:c r="C26" s="59"/>
      <x:c r="D26" s="59"/>
      <x:c r="E26" s="59"/>
      <x:c r="F26" s="59"/>
      <x:c r="G26" s="59"/>
      <x:c r="H26" s="59"/>
    </x:row>
    <x:row r="27">
      <x:c r="A27" s="59"/>
      <x:c r="B27" s="59"/>
      <x:c r="C27" s="59"/>
      <x:c r="D27" s="59"/>
      <x:c r="E27" s="59"/>
      <x:c r="F27" s="59"/>
      <x:c r="G27" s="59"/>
      <x:c r="H27" s="59"/>
    </x:row>
    <x:row r="28">
      <x:c r="A28" s="59"/>
      <x:c r="B28" s="59"/>
      <x:c r="C28" s="59"/>
      <x:c r="D28" s="59"/>
      <x:c r="E28" s="59"/>
      <x:c r="F28" s="59"/>
      <x:c r="G28" s="59"/>
      <x:c r="H28" s="59"/>
    </x:row>
    <x:row r="29">
      <x:c r="A29" s="59"/>
      <x:c r="B29" s="59"/>
      <x:c r="C29" s="59"/>
      <x:c r="D29" s="59"/>
      <x:c r="E29" s="59"/>
      <x:c r="F29" s="59"/>
      <x:c r="G29" s="59"/>
      <x:c r="H29" s="59"/>
    </x:row>
    <x:row r="30">
      <x:c r="A30" s="59"/>
      <x:c r="B30" s="59"/>
      <x:c r="C30" s="59"/>
      <x:c r="D30" s="59"/>
      <x:c r="E30" s="59"/>
      <x:c r="F30" s="59"/>
      <x:c r="G30" s="59"/>
      <x:c r="H30" s="59"/>
    </x:row>
    <x:row r="31">
      <x:c r="A31" s="59"/>
      <x:c r="B31" s="59"/>
      <x:c r="C31" s="59"/>
      <x:c r="D31" s="59"/>
      <x:c r="E31" s="59"/>
      <x:c r="F31" s="59"/>
      <x:c r="G31" s="59"/>
      <x:c r="H31" s="59"/>
    </x:row>
    <x:row r="32">
      <x:c r="A32" s="59"/>
      <x:c r="B32" s="59"/>
      <x:c r="C32" s="59"/>
      <x:c r="D32" s="59"/>
      <x:c r="E32" s="59"/>
      <x:c r="F32" s="59"/>
      <x:c r="G32" s="59"/>
      <x:c r="H32" s="59"/>
    </x:row>
    <x:row r="33">
      <x:c r="A33" s="59"/>
      <x:c r="B33" s="59"/>
      <x:c r="C33" s="59"/>
      <x:c r="D33" s="59"/>
      <x:c r="E33" s="59"/>
      <x:c r="F33" s="59"/>
      <x:c r="G33" s="59"/>
      <x:c r="H33" s="59"/>
    </x:row>
    <x:row r="34">
      <x:c r="A34" s="59"/>
      <x:c r="B34" s="59"/>
      <x:c r="C34" s="59"/>
      <x:c r="D34" s="59"/>
      <x:c r="E34" s="59"/>
      <x:c r="F34" s="59"/>
      <x:c r="G34" s="59"/>
      <x:c r="H34" s="59"/>
    </x:row>
    <x:row r="35">
      <x:c r="A35" s="59"/>
      <x:c r="B35" s="59"/>
      <x:c r="C35" s="59"/>
      <x:c r="D35" s="59"/>
      <x:c r="E35" s="59"/>
      <x:c r="F35" s="59"/>
      <x:c r="G35" s="59"/>
      <x:c r="H35" s="59"/>
    </x:row>
    <x:row r="36">
      <x:c r="A36" s="59"/>
      <x:c r="B36" s="59"/>
      <x:c r="C36" s="59"/>
      <x:c r="D36" s="59"/>
      <x:c r="E36" s="59"/>
      <x:c r="F36" s="59"/>
      <x:c r="G36" s="59"/>
      <x:c r="H36" s="59"/>
    </x:row>
    <x:row r="37">
      <x:c r="A37" s="59"/>
      <x:c r="B37" s="59"/>
      <x:c r="C37" s="59"/>
      <x:c r="D37" s="59"/>
      <x:c r="E37" s="59"/>
      <x:c r="F37" s="59"/>
      <x:c r="G37" s="59"/>
      <x:c r="H37" s="59"/>
    </x:row>
    <x:row r="38">
      <x:c r="A38" s="59"/>
      <x:c r="B38" s="59"/>
      <x:c r="C38" s="59"/>
      <x:c r="D38" s="59"/>
      <x:c r="E38" s="59"/>
      <x:c r="F38" s="59"/>
      <x:c r="G38" s="59"/>
      <x:c r="H38" s="59"/>
    </x:row>
    <x:row r="39">
      <x:c r="A39" s="59"/>
      <x:c r="B39" s="59"/>
      <x:c r="C39" s="59"/>
      <x:c r="D39" s="59"/>
      <x:c r="E39" s="59"/>
      <x:c r="F39" s="59"/>
      <x:c r="G39" s="59"/>
      <x:c r="H39" s="59"/>
    </x:row>
    <x:row r="40">
      <x:c r="A40" s="59"/>
      <x:c r="B40" s="59"/>
      <x:c r="C40" s="59"/>
      <x:c r="D40" s="59"/>
      <x:c r="E40" s="59"/>
      <x:c r="F40" s="59"/>
      <x:c r="G40" s="59"/>
      <x:c r="H40" s="59"/>
    </x:row>
  </x:sheetData>
  <x:mergeCells>
    <x:mergeCell ref="A1:H2"/>
    <x:mergeCell ref="A11:H13"/>
  </x:mergeCells>
  <x:pageMargins left="0.7" right="0.7" top="0.75" bottom="0.75" header="0.3" footer="0.3"/>
  <x:drawing xmlns:r="http://schemas.openxmlformats.org/officeDocument/2006/relationships" r:id="R48cd8538dbfc43e2"/>
</x:worksheet>
</file>

<file path=xl/worksheets/sheet2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16" hidden="0" customWidth="1"/>
    <x:col min="3" max="3" width="18" hidden="0" customWidth="1"/>
    <x:col min="4" max="4" width="52" hidden="0" customWidth="1"/>
  </x:cols>
  <x:sheetData>
    <x:row r="1">
      <x:c r="A1" s="58" t="str">
        <x:v>Model Inputs / Editable Assumptions</x:v>
      </x:c>
      <x:c r="B1" s="58"/>
      <x:c r="C1" s="58"/>
      <x:c r="D1" s="58"/>
      <x:c r="E1" s="59"/>
      <x:c r="F1" s="59"/>
      <x:c r="G1" s="59"/>
      <x:c r="H1" s="59"/>
    </x:row>
    <x:row r="2">
      <x:c r="A2" s="58"/>
      <x:c r="B2" s="58"/>
      <x:c r="C2" s="58"/>
      <x:c r="D2" s="58"/>
      <x:c r="E2" s="59"/>
      <x:c r="F2" s="59"/>
      <x:c r="G2" s="59"/>
      <x:c r="H2" s="59"/>
    </x:row>
    <x:row r="3">
      <x:c r="A3" s="59"/>
      <x:c r="B3" s="59"/>
      <x:c r="C3" s="59"/>
      <x:c r="D3" s="59"/>
      <x:c r="E3" s="59"/>
      <x:c r="F3" s="59"/>
      <x:c r="G3" s="59"/>
      <x:c r="H3" s="59"/>
    </x:row>
    <x:row r="4">
      <x:c r="A4" s="60" t="str">
        <x:v>Parameter</x:v>
      </x:c>
      <x:c r="B4" s="60" t="str">
        <x:v>Value</x:v>
      </x:c>
      <x:c r="C4" s="60" t="str">
        <x:v>Unit</x:v>
      </x:c>
      <x:c r="D4" s="60" t="str">
        <x:v>Evidence / note</x:v>
      </x:c>
      <x:c r="E4" s="59"/>
      <x:c r="F4" s="59"/>
      <x:c r="G4" s="59"/>
      <x:c r="H4" s="59"/>
    </x:row>
    <x:row r="5">
      <x:c r="A5" s="59" t="str">
        <x:v>Project IT load</x:v>
      </x:c>
      <x:c r="B5" s="82" t="n">
        <x:v>1000</x:v>
      </x:c>
      <x:c r="C5" s="59" t="str">
        <x:v>MW</x:v>
      </x:c>
      <x:c r="D5" s="59" t="str">
        <x:v>User scenario input</x:v>
      </x:c>
      <x:c r="E5" s="59"/>
      <x:c r="F5" s="59"/>
      <x:c r="G5" s="59"/>
      <x:c r="H5" s="59"/>
    </x:row>
    <x:row r="6">
      <x:c r="A6" s="59" t="str">
        <x:v>Cooling scenario</x:v>
      </x:c>
      <x:c r="B6" s="83" t="str">
        <x:v>Medium</x:v>
      </x:c>
      <x:c r="C6" s="59" t="str">
        <x:v>Low / Medium / High</x:v>
      </x:c>
      <x:c r="D6" s="59" t="str">
        <x:v>ICPRB 2025 WUP scenarios</x:v>
      </x:c>
      <x:c r="E6" s="59"/>
      <x:c r="F6" s="59"/>
      <x:c r="G6" s="59"/>
      <x:c r="H6" s="59"/>
    </x:row>
    <x:row r="7">
      <x:c r="A7" s="59" t="str">
        <x:v>Reclaimed share of project water supply</x:v>
      </x:c>
      <x:c r="B7" s="84" t="n">
        <x:v>0</x:v>
      </x:c>
      <x:c r="C7" s="59" t="str">
        <x:v>%</x:v>
      </x:c>
      <x:c r="D7" s="59" t="str">
        <x:v>Scenario; affects potable burden, not assumed consumptive use</x:v>
      </x:c>
      <x:c r="E7" s="59"/>
      <x:c r="F7" s="59"/>
      <x:c r="G7" s="59"/>
      <x:c r="H7" s="59"/>
    </x:row>
    <x:row r="8">
      <x:c r="A8" s="59" t="str">
        <x:v>Consumptive use factor</x:v>
      </x:c>
      <x:c r="B8" s="84" t="n">
        <x:v>0.75</x:v>
      </x:c>
      <x:c r="C8" s="59" t="str">
        <x:v>% of supplied water</x:v>
      </x:c>
      <x:c r="D8" s="59" t="str">
        <x:v>ICPRB modeling assumption</x:v>
      </x:c>
      <x:c r="E8" s="59"/>
      <x:c r="F8" s="59"/>
      <x:c r="G8" s="59"/>
      <x:c r="H8" s="59"/>
    </x:row>
    <x:row r="9">
      <x:c r="A9" s="59" t="str">
        <x:v>Allowed future DC share of system peak potable demand</x:v>
      </x:c>
      <x:c r="B9" s="84" t="n">
        <x:v>0.16</x:v>
      </x:c>
      <x:c r="C9" s="59" t="str">
        <x:v>%</x:v>
      </x:c>
      <x:c r="D9" s="59" t="str">
        <x:v>Illustrative share-preserving screen; current observed share is 16%</x:v>
      </x:c>
      <x:c r="E9" s="59"/>
      <x:c r="F9" s="59"/>
      <x:c r="G9" s="59"/>
      <x:c r="H9" s="59"/>
    </x:row>
    <x:row r="10">
      <x:c r="A10" s="59" t="str">
        <x:v>Future permitted potable capacity</x:v>
      </x:c>
      <x:c r="B10" s="85" t="n">
        <x:v>90</x:v>
      </x:c>
      <x:c r="C10" s="59" t="str">
        <x:v>MGD</x:v>
      </x:c>
      <x:c r="D10" s="59" t="str">
        <x:v>Loudoun Water infographic; not synonymous with free headroom</x:v>
      </x:c>
      <x:c r="E10" s="59"/>
      <x:c r="F10" s="59"/>
      <x:c r="G10" s="59"/>
      <x:c r="H10" s="59"/>
    </x:row>
    <x:row r="11">
      <x:c r="A11" s="59" t="str">
        <x:v>Current system maximum-day potable demand</x:v>
      </x:c>
      <x:c r="B11" s="85" t="n">
        <x:v>50</x:v>
      </x:c>
      <x:c r="C11" s="59" t="str">
        <x:v>MGD</x:v>
      </x:c>
      <x:c r="D11" s="59" t="str">
        <x:v>Loudoun Water, 2025</x:v>
      </x:c>
      <x:c r="E11" s="59"/>
      <x:c r="F11" s="59"/>
      <x:c r="G11" s="59"/>
      <x:c r="H11" s="59"/>
    </x:row>
    <x:row r="12">
      <x:c r="A12" s="59" t="str">
        <x:v>Current DC maximum-day potable demand</x:v>
      </x:c>
      <x:c r="B12" s="85" t="n">
        <x:v>8</x:v>
      </x:c>
      <x:c r="C12" s="59" t="str">
        <x:v>MGD</x:v>
      </x:c>
      <x:c r="D12" s="59" t="str">
        <x:v>Loudoun Water, 2025</x:v>
      </x:c>
      <x:c r="E12" s="59"/>
      <x:c r="F12" s="59"/>
      <x:c r="G12" s="59"/>
      <x:c r="H12" s="59"/>
    </x:row>
    <x:row r="13">
      <x:c r="A13" s="59" t="str">
        <x:v>Current system average-day potable demand</x:v>
      </x:c>
      <x:c r="B13" s="85" t="n">
        <x:v>29</x:v>
      </x:c>
      <x:c r="C13" s="59" t="str">
        <x:v>MGD</x:v>
      </x:c>
      <x:c r="D13" s="59" t="str">
        <x:v>Loudoun Water, 2025</x:v>
      </x:c>
      <x:c r="E13" s="59"/>
      <x:c r="F13" s="59"/>
      <x:c r="G13" s="59"/>
      <x:c r="H13" s="59"/>
    </x:row>
    <x:row r="14">
      <x:c r="A14" s="59" t="str">
        <x:v>Current DC average-day potable demand</x:v>
      </x:c>
      <x:c r="B14" s="85" t="n">
        <x:v>2.6</x:v>
      </x:c>
      <x:c r="C14" s="59" t="str">
        <x:v>MGD</x:v>
      </x:c>
      <x:c r="D14" s="59" t="str">
        <x:v>Loudoun Water, 2025</x:v>
      </x:c>
      <x:c r="E14" s="59"/>
      <x:c r="F14" s="59"/>
      <x:c r="G14" s="59"/>
      <x:c r="H14" s="59"/>
    </x:row>
    <x:row r="15">
      <x:c r="A15" s="59" t="str">
        <x:v>Current DC reclaimed average-day demand</x:v>
      </x:c>
      <x:c r="B15" s="85" t="n">
        <x:v>2</x:v>
      </x:c>
      <x:c r="C15" s="59" t="str">
        <x:v>MGD</x:v>
      </x:c>
      <x:c r="D15" s="59" t="str">
        <x:v>Loudoun Water, 2025</x:v>
      </x:c>
      <x:c r="E15" s="59"/>
      <x:c r="F15" s="59"/>
      <x:c r="G15" s="59"/>
      <x:c r="H15" s="59"/>
    </x:row>
    <x:row r="16">
      <x:c r="A16" s="59"/>
      <x:c r="B16" s="59"/>
      <x:c r="C16" s="59"/>
      <x:c r="D16" s="59"/>
      <x:c r="E16" s="59"/>
      <x:c r="F16" s="59"/>
      <x:c r="G16" s="59"/>
      <x:c r="H16" s="59"/>
    </x:row>
    <x:row r="17">
      <x:c r="A17" s="59"/>
      <x:c r="B17" s="59"/>
      <x:c r="C17" s="59"/>
      <x:c r="D17" s="59"/>
      <x:c r="E17" s="59"/>
      <x:c r="F17" s="59"/>
      <x:c r="G17" s="59"/>
      <x:c r="H17" s="59"/>
    </x:row>
    <x:row r="18">
      <x:c r="A18" s="65" t="str">
        <x:v>Boundary: direct on-site water only. Indirect water associated with electricity generation is outside the primary R04 screen and should be reported separately. Reclaimed water is modeled as a source substitution for potable burden; it does not automatically eliminate hydrologic consumptive loss.</x:v>
      </x:c>
      <x:c r="B18" s="65"/>
      <x:c r="C18" s="65"/>
      <x:c r="D18" s="65"/>
      <x:c r="E18" s="59"/>
      <x:c r="F18" s="59"/>
      <x:c r="G18" s="59"/>
      <x:c r="H18" s="59"/>
    </x:row>
    <x:row r="19">
      <x:c r="A19" s="65"/>
      <x:c r="B19" s="65"/>
      <x:c r="C19" s="65"/>
      <x:c r="D19" s="65"/>
      <x:c r="E19" s="59"/>
      <x:c r="F19" s="59"/>
      <x:c r="G19" s="59"/>
      <x:c r="H19" s="59"/>
    </x:row>
    <x:row r="20">
      <x:c r="A20" s="65"/>
      <x:c r="B20" s="65"/>
      <x:c r="C20" s="65"/>
      <x:c r="D20" s="65"/>
      <x:c r="E20" s="59"/>
      <x:c r="F20" s="59"/>
      <x:c r="G20" s="59"/>
      <x:c r="H20" s="59"/>
    </x:row>
    <x:row r="21">
      <x:c r="A21" s="65"/>
      <x:c r="B21" s="65"/>
      <x:c r="C21" s="65"/>
      <x:c r="D21" s="65"/>
      <x:c r="E21" s="59"/>
      <x:c r="F21" s="59"/>
      <x:c r="G21" s="59"/>
      <x:c r="H21" s="59"/>
    </x:row>
    <x:row r="22">
      <x:c r="A22" s="59"/>
      <x:c r="B22" s="59"/>
      <x:c r="C22" s="59"/>
      <x:c r="D22" s="59"/>
      <x:c r="E22" s="59"/>
      <x:c r="F22" s="59"/>
      <x:c r="G22" s="59"/>
      <x:c r="H22" s="59"/>
    </x:row>
    <x:row r="23">
      <x:c r="A23" s="59"/>
      <x:c r="B23" s="59"/>
      <x:c r="C23" s="59"/>
      <x:c r="D23" s="59"/>
      <x:c r="E23" s="59"/>
      <x:c r="F23" s="59"/>
      <x:c r="G23" s="59"/>
      <x:c r="H23" s="59"/>
    </x:row>
    <x:row r="24">
      <x:c r="A24" s="59"/>
      <x:c r="B24" s="59"/>
      <x:c r="C24" s="59"/>
      <x:c r="D24" s="59"/>
      <x:c r="E24" s="59"/>
      <x:c r="F24" s="59"/>
      <x:c r="G24" s="59"/>
      <x:c r="H24" s="59"/>
    </x:row>
    <x:row r="25">
      <x:c r="A25" s="59"/>
      <x:c r="B25" s="59"/>
      <x:c r="C25" s="59"/>
      <x:c r="D25" s="59"/>
      <x:c r="E25" s="59"/>
      <x:c r="F25" s="59"/>
      <x:c r="G25" s="59"/>
      <x:c r="H25" s="59"/>
    </x:row>
    <x:row r="26">
      <x:c r="A26" s="59"/>
      <x:c r="B26" s="59"/>
      <x:c r="C26" s="59"/>
      <x:c r="D26" s="59"/>
      <x:c r="E26" s="59"/>
      <x:c r="F26" s="59"/>
      <x:c r="G26" s="59"/>
      <x:c r="H26" s="59"/>
    </x:row>
    <x:row r="27">
      <x:c r="A27" s="59"/>
      <x:c r="B27" s="59"/>
      <x:c r="C27" s="59"/>
      <x:c r="D27" s="59"/>
      <x:c r="E27" s="59"/>
      <x:c r="F27" s="59"/>
      <x:c r="G27" s="59"/>
      <x:c r="H27" s="59"/>
    </x:row>
    <x:row r="28">
      <x:c r="A28" s="59"/>
      <x:c r="B28" s="59"/>
      <x:c r="C28" s="59"/>
      <x:c r="D28" s="59"/>
      <x:c r="E28" s="59"/>
      <x:c r="F28" s="59"/>
      <x:c r="G28" s="59"/>
      <x:c r="H28" s="59"/>
    </x:row>
    <x:row r="29">
      <x:c r="A29" s="59"/>
      <x:c r="B29" s="59"/>
      <x:c r="C29" s="59"/>
      <x:c r="D29" s="59"/>
      <x:c r="E29" s="59"/>
      <x:c r="F29" s="59"/>
      <x:c r="G29" s="59"/>
      <x:c r="H29" s="59"/>
    </x:row>
    <x:row r="30">
      <x:c r="A30" s="59"/>
      <x:c r="B30" s="59"/>
      <x:c r="C30" s="59"/>
      <x:c r="D30" s="59"/>
      <x:c r="E30" s="59"/>
      <x:c r="F30" s="59"/>
      <x:c r="G30" s="59"/>
      <x:c r="H30" s="59"/>
    </x:row>
    <x:row r="31">
      <x:c r="A31" s="59"/>
      <x:c r="B31" s="59"/>
      <x:c r="C31" s="59"/>
      <x:c r="D31" s="59"/>
      <x:c r="E31" s="59"/>
      <x:c r="F31" s="59"/>
      <x:c r="G31" s="59"/>
      <x:c r="H31" s="59"/>
    </x:row>
    <x:row r="32">
      <x:c r="A32" s="59"/>
      <x:c r="B32" s="59"/>
      <x:c r="C32" s="59"/>
      <x:c r="D32" s="59"/>
      <x:c r="E32" s="59"/>
      <x:c r="F32" s="59"/>
      <x:c r="G32" s="59"/>
      <x:c r="H32" s="59"/>
    </x:row>
    <x:row r="33">
      <x:c r="A33" s="59"/>
      <x:c r="B33" s="59"/>
      <x:c r="C33" s="59"/>
      <x:c r="D33" s="59"/>
      <x:c r="E33" s="59"/>
      <x:c r="F33" s="59"/>
      <x:c r="G33" s="59"/>
      <x:c r="H33" s="59"/>
    </x:row>
    <x:row r="34">
      <x:c r="A34" s="59"/>
      <x:c r="B34" s="59"/>
      <x:c r="C34" s="59"/>
      <x:c r="D34" s="59"/>
      <x:c r="E34" s="59"/>
      <x:c r="F34" s="59"/>
      <x:c r="G34" s="59"/>
      <x:c r="H34" s="59"/>
    </x:row>
    <x:row r="35">
      <x:c r="A35" s="59"/>
      <x:c r="B35" s="59"/>
      <x:c r="C35" s="59"/>
      <x:c r="D35" s="59"/>
      <x:c r="E35" s="59"/>
      <x:c r="F35" s="59"/>
      <x:c r="G35" s="59"/>
      <x:c r="H35" s="59"/>
    </x:row>
    <x:row r="36">
      <x:c r="A36" s="59"/>
      <x:c r="B36" s="59"/>
      <x:c r="C36" s="59"/>
      <x:c r="D36" s="59"/>
      <x:c r="E36" s="59"/>
      <x:c r="F36" s="59"/>
      <x:c r="G36" s="59"/>
      <x:c r="H36" s="59"/>
    </x:row>
    <x:row r="37">
      <x:c r="A37" s="59"/>
      <x:c r="B37" s="59"/>
      <x:c r="C37" s="59"/>
      <x:c r="D37" s="59"/>
      <x:c r="E37" s="59"/>
      <x:c r="F37" s="59"/>
      <x:c r="G37" s="59"/>
      <x:c r="H37" s="59"/>
    </x:row>
    <x:row r="38">
      <x:c r="A38" s="59"/>
      <x:c r="B38" s="59"/>
      <x:c r="C38" s="59"/>
      <x:c r="D38" s="59"/>
      <x:c r="E38" s="59"/>
      <x:c r="F38" s="59"/>
      <x:c r="G38" s="59"/>
      <x:c r="H38" s="59"/>
    </x:row>
    <x:row r="39">
      <x:c r="A39" s="59"/>
      <x:c r="B39" s="59"/>
      <x:c r="C39" s="59"/>
      <x:c r="D39" s="59"/>
      <x:c r="E39" s="59"/>
      <x:c r="F39" s="59"/>
      <x:c r="G39" s="59"/>
      <x:c r="H39" s="59"/>
    </x:row>
    <x:row r="40">
      <x:c r="A40" s="59"/>
      <x:c r="B40" s="59"/>
      <x:c r="C40" s="59"/>
      <x:c r="D40" s="59"/>
      <x:c r="E40" s="59"/>
      <x:c r="F40" s="59"/>
      <x:c r="G40" s="59"/>
      <x:c r="H40" s="59"/>
    </x:row>
  </x:sheetData>
  <x:mergeCells>
    <x:mergeCell ref="A1:D2"/>
    <x:mergeCell ref="A18:D21"/>
  </x:mergeCells>
  <x:conditionalFormatting sqref="B7:B9">
    <x:cfRule type="cellIs" dxfId="0" priority="1" operator="lessThan">
      <x:formula>0</x:formula>
    </x:cfRule>
  </x:conditionalFormatting>
  <x:dataValidations count="1">
    <x:dataValidation type="list" sqref="B6">
      <x:formula1>"Low,Medium,High"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26" hidden="0" customWidth="1"/>
    <x:col min="2" max="2" width="18" hidden="0" customWidth="1"/>
    <x:col min="3" max="3" width="18" hidden="0" customWidth="1"/>
    <x:col min="4" max="4" width="18" hidden="0" customWidth="1"/>
    <x:col min="5" max="5" width="50" hidden="0" customWidth="1"/>
  </x:cols>
  <x:sheetData>
    <x:row r="1">
      <x:c r="A1" s="58" t="str">
        <x:v>ICPRB Cooling / Water-Use Scenarios</x:v>
      </x:c>
      <x:c r="B1" s="58"/>
      <x:c r="C1" s="58"/>
      <x:c r="D1" s="58"/>
      <x:c r="E1" s="58"/>
      <x:c r="F1" s="59"/>
      <x:c r="G1" s="59"/>
      <x:c r="H1" s="59"/>
    </x:row>
    <x:row r="2">
      <x:c r="A2" s="58"/>
      <x:c r="B2" s="58"/>
      <x:c r="C2" s="58"/>
      <x:c r="D2" s="58"/>
      <x:c r="E2" s="58"/>
      <x:c r="F2" s="59"/>
      <x:c r="G2" s="59"/>
      <x:c r="H2" s="59"/>
    </x:row>
    <x:row r="3">
      <x:c r="A3" s="59"/>
      <x:c r="B3" s="59"/>
      <x:c r="C3" s="59"/>
      <x:c r="D3" s="59"/>
      <x:c r="E3" s="59"/>
      <x:c r="F3" s="59"/>
      <x:c r="G3" s="59"/>
      <x:c r="H3" s="59"/>
    </x:row>
    <x:row r="4">
      <x:c r="A4" s="60" t="str">
        <x:v>Scenario</x:v>
      </x:c>
      <x:c r="B4" s="60" t="str">
        <x:v>Water-cooled share</x:v>
      </x:c>
      <x:c r="C4" s="60" t="str">
        <x:v>Average WUP</x:v>
      </x:c>
      <x:c r="D4" s="60" t="str">
        <x:v>Peak WUP</x:v>
      </x:c>
      <x:c r="E4" s="60" t="str">
        <x:v>Source</x:v>
      </x:c>
      <x:c r="F4" s="59"/>
      <x:c r="G4" s="59"/>
      <x:c r="H4" s="59"/>
    </x:row>
    <x:row r="5">
      <x:c r="A5" s="59" t="str">
        <x:v>Low</x:v>
      </x:c>
      <x:c r="B5" s="62" t="n">
        <x:v>0.3</x:v>
      </x:c>
      <x:c r="C5" s="92" t="n">
        <x:v>600</x:v>
      </x:c>
      <x:c r="D5" s="92" t="n">
        <x:v>2100</x:v>
      </x:c>
      <x:c r="E5" s="59" t="str">
        <x:v>ICPRB 2025 WMA Water Supply Study, Table 6-5</x:v>
      </x:c>
      <x:c r="F5" s="59"/>
      <x:c r="G5" s="59"/>
      <x:c r="H5" s="59"/>
    </x:row>
    <x:row r="6">
      <x:c r="A6" s="59" t="str">
        <x:v>Medium</x:v>
      </x:c>
      <x:c r="B6" s="62" t="n">
        <x:v>0.65</x:v>
      </x:c>
      <x:c r="C6" s="92" t="n">
        <x:v>800</x:v>
      </x:c>
      <x:c r="D6" s="92" t="n">
        <x:v>2900</x:v>
      </x:c>
      <x:c r="E6" s="59" t="str">
        <x:v>ICPRB 2025 WMA Water Supply Study, Table 6-5; observed ~60-70%</x:v>
      </x:c>
      <x:c r="F6" s="59"/>
      <x:c r="G6" s="59"/>
      <x:c r="H6" s="59"/>
    </x:row>
    <x:row r="7">
      <x:c r="A7" s="59" t="str">
        <x:v>High</x:v>
      </x:c>
      <x:c r="B7" s="62" t="n">
        <x:v>0.9</x:v>
      </x:c>
      <x:c r="C7" s="92" t="n">
        <x:v>1400</x:v>
      </x:c>
      <x:c r="D7" s="92" t="n">
        <x:v>5200</x:v>
      </x:c>
      <x:c r="E7" s="59" t="str">
        <x:v>ICPRB 2025 WMA Water Supply Study, Table 6-5</x:v>
      </x:c>
      <x:c r="F7" s="59"/>
      <x:c r="G7" s="59"/>
      <x:c r="H7" s="59"/>
    </x:row>
    <x:row r="8">
      <x:c r="A8" s="59"/>
      <x:c r="B8" s="59"/>
      <x:c r="C8" s="59"/>
      <x:c r="D8" s="59"/>
      <x:c r="E8" s="59"/>
      <x:c r="F8" s="59"/>
      <x:c r="G8" s="59"/>
      <x:c r="H8" s="59"/>
    </x:row>
    <x:row r="9">
      <x:c r="A9" s="59"/>
      <x:c r="B9" s="59"/>
      <x:c r="C9" s="59"/>
      <x:c r="D9" s="59"/>
      <x:c r="E9" s="59"/>
      <x:c r="F9" s="59"/>
      <x:c r="G9" s="59"/>
      <x:c r="H9" s="59"/>
    </x:row>
    <x:row r="10">
      <x:c r="A10" s="60" t="str">
        <x:v>Loudoun observed reference</x:v>
      </x:c>
      <x:c r="B10" s="60" t="str">
        <x:v>Water-cooled share assumption</x:v>
      </x:c>
      <x:c r="C10" s="60" t="str">
        <x:v>Average WUP</x:v>
      </x:c>
      <x:c r="D10" s="60" t="str">
        <x:v>Peak WUP</x:v>
      </x:c>
      <x:c r="E10" s="59"/>
      <x:c r="F10" s="59"/>
      <x:c r="G10" s="59"/>
      <x:c r="H10" s="59"/>
    </x:row>
    <x:row r="11">
      <x:c r="A11" s="59" t="str">
        <x:v>Loudoun-specific observed WUP</x:v>
      </x:c>
      <x:c r="B11" s="62" t="n">
        <x:v>0.6</x:v>
      </x:c>
      <x:c r="C11" s="59" t="n">
        <x:v>1006</x:v>
      </x:c>
      <x:c r="D11" s="59" t="n">
        <x:v>2716</x:v>
      </x:c>
      <x:c r="E11" s="59"/>
      <x:c r="F11" s="59"/>
      <x:c r="G11" s="59"/>
      <x:c r="H11" s="59"/>
    </x:row>
    <x:row r="12">
      <x:c r="A12" s="59"/>
      <x:c r="B12" s="59"/>
      <x:c r="C12" s="59"/>
      <x:c r="D12" s="59"/>
      <x:c r="E12" s="59"/>
      <x:c r="F12" s="59"/>
      <x:c r="G12" s="59"/>
      <x:c r="H12" s="59"/>
    </x:row>
    <x:row r="13">
      <x:c r="A13" s="59"/>
      <x:c r="B13" s="59"/>
      <x:c r="C13" s="59"/>
      <x:c r="D13" s="59"/>
      <x:c r="E13" s="59"/>
      <x:c r="F13" s="59"/>
      <x:c r="G13" s="59"/>
      <x:c r="H13" s="59"/>
    </x:row>
    <x:row r="14">
      <x:c r="A14" s="59"/>
      <x:c r="B14" s="59"/>
      <x:c r="C14" s="59"/>
      <x:c r="D14" s="59"/>
      <x:c r="E14" s="59"/>
      <x:c r="F14" s="59"/>
      <x:c r="G14" s="59"/>
      <x:c r="H14" s="59"/>
    </x:row>
    <x:row r="15">
      <x:c r="A15" s="59"/>
      <x:c r="B15" s="59"/>
      <x:c r="C15" s="59"/>
      <x:c r="D15" s="59"/>
      <x:c r="E15" s="59"/>
      <x:c r="F15" s="59"/>
      <x:c r="G15" s="59"/>
      <x:c r="H15" s="59"/>
    </x:row>
    <x:row r="16">
      <x:c r="A16" s="59"/>
      <x:c r="B16" s="59"/>
      <x:c r="C16" s="59"/>
      <x:c r="D16" s="59"/>
      <x:c r="E16" s="59"/>
      <x:c r="F16" s="59"/>
      <x:c r="G16" s="59"/>
      <x:c r="H16" s="59"/>
    </x:row>
    <x:row r="17">
      <x:c r="A17" s="59"/>
      <x:c r="B17" s="59"/>
      <x:c r="C17" s="59"/>
      <x:c r="D17" s="59"/>
      <x:c r="E17" s="59"/>
      <x:c r="F17" s="59"/>
      <x:c r="G17" s="59"/>
      <x:c r="H17" s="59"/>
    </x:row>
    <x:row r="18">
      <x:c r="A18" s="59"/>
      <x:c r="B18" s="59"/>
      <x:c r="C18" s="59"/>
      <x:c r="D18" s="59"/>
      <x:c r="E18" s="59"/>
      <x:c r="F18" s="59"/>
      <x:c r="G18" s="59"/>
      <x:c r="H18" s="59"/>
    </x:row>
    <x:row r="19">
      <x:c r="A19" s="59"/>
      <x:c r="B19" s="59"/>
      <x:c r="C19" s="59"/>
      <x:c r="D19" s="59"/>
      <x:c r="E19" s="59"/>
      <x:c r="F19" s="59"/>
      <x:c r="G19" s="59"/>
      <x:c r="H19" s="59"/>
    </x:row>
    <x:row r="20">
      <x:c r="A20" s="59"/>
      <x:c r="B20" s="59"/>
      <x:c r="C20" s="59"/>
      <x:c r="D20" s="59"/>
      <x:c r="E20" s="59"/>
      <x:c r="F20" s="59"/>
      <x:c r="G20" s="59"/>
      <x:c r="H20" s="59"/>
    </x:row>
    <x:row r="21">
      <x:c r="A21" s="59"/>
      <x:c r="B21" s="59"/>
      <x:c r="C21" s="59"/>
      <x:c r="D21" s="59"/>
      <x:c r="E21" s="59"/>
      <x:c r="F21" s="59"/>
      <x:c r="G21" s="59"/>
      <x:c r="H21" s="59"/>
    </x:row>
    <x:row r="22">
      <x:c r="A22" s="59"/>
      <x:c r="B22" s="59"/>
      <x:c r="C22" s="59"/>
      <x:c r="D22" s="59"/>
      <x:c r="E22" s="59"/>
      <x:c r="F22" s="59"/>
      <x:c r="G22" s="59"/>
      <x:c r="H22" s="59"/>
    </x:row>
    <x:row r="23">
      <x:c r="A23" s="59"/>
      <x:c r="B23" s="59"/>
      <x:c r="C23" s="59"/>
      <x:c r="D23" s="59"/>
      <x:c r="E23" s="59"/>
      <x:c r="F23" s="59"/>
      <x:c r="G23" s="59"/>
      <x:c r="H23" s="59"/>
    </x:row>
    <x:row r="24">
      <x:c r="A24" s="59"/>
      <x:c r="B24" s="59"/>
      <x:c r="C24" s="59"/>
      <x:c r="D24" s="59"/>
      <x:c r="E24" s="59"/>
      <x:c r="F24" s="59"/>
      <x:c r="G24" s="59"/>
      <x:c r="H24" s="59"/>
    </x:row>
    <x:row r="25">
      <x:c r="A25" s="59"/>
      <x:c r="B25" s="59"/>
      <x:c r="C25" s="59"/>
      <x:c r="D25" s="59"/>
      <x:c r="E25" s="59"/>
      <x:c r="F25" s="59"/>
      <x:c r="G25" s="59"/>
      <x:c r="H25" s="59"/>
    </x:row>
    <x:row r="26">
      <x:c r="A26" s="59"/>
      <x:c r="B26" s="59"/>
      <x:c r="C26" s="59"/>
      <x:c r="D26" s="59"/>
      <x:c r="E26" s="59"/>
      <x:c r="F26" s="59"/>
      <x:c r="G26" s="59"/>
      <x:c r="H26" s="59"/>
    </x:row>
    <x:row r="27">
      <x:c r="A27" s="59"/>
      <x:c r="B27" s="59"/>
      <x:c r="C27" s="59"/>
      <x:c r="D27" s="59"/>
      <x:c r="E27" s="59"/>
      <x:c r="F27" s="59"/>
      <x:c r="G27" s="59"/>
      <x:c r="H27" s="59"/>
    </x:row>
    <x:row r="28">
      <x:c r="A28" s="59"/>
      <x:c r="B28" s="59"/>
      <x:c r="C28" s="59"/>
      <x:c r="D28" s="59"/>
      <x:c r="E28" s="59"/>
      <x:c r="F28" s="59"/>
      <x:c r="G28" s="59"/>
      <x:c r="H28" s="59"/>
    </x:row>
    <x:row r="29">
      <x:c r="A29" s="59"/>
      <x:c r="B29" s="59"/>
      <x:c r="C29" s="59"/>
      <x:c r="D29" s="59"/>
      <x:c r="E29" s="59"/>
      <x:c r="F29" s="59"/>
      <x:c r="G29" s="59"/>
      <x:c r="H29" s="59"/>
    </x:row>
    <x:row r="30">
      <x:c r="A30" s="59"/>
      <x:c r="B30" s="59"/>
      <x:c r="C30" s="59"/>
      <x:c r="D30" s="59"/>
      <x:c r="E30" s="59"/>
      <x:c r="F30" s="59"/>
      <x:c r="G30" s="59"/>
      <x:c r="H30" s="59"/>
    </x:row>
    <x:row r="31">
      <x:c r="A31" s="59"/>
      <x:c r="B31" s="59"/>
      <x:c r="C31" s="59"/>
      <x:c r="D31" s="59"/>
      <x:c r="E31" s="59"/>
      <x:c r="F31" s="59"/>
      <x:c r="G31" s="59"/>
      <x:c r="H31" s="59"/>
    </x:row>
    <x:row r="32">
      <x:c r="A32" s="59"/>
      <x:c r="B32" s="59"/>
      <x:c r="C32" s="59"/>
      <x:c r="D32" s="59"/>
      <x:c r="E32" s="59"/>
      <x:c r="F32" s="59"/>
      <x:c r="G32" s="59"/>
      <x:c r="H32" s="59"/>
    </x:row>
    <x:row r="33">
      <x:c r="A33" s="59"/>
      <x:c r="B33" s="59"/>
      <x:c r="C33" s="59"/>
      <x:c r="D33" s="59"/>
      <x:c r="E33" s="59"/>
      <x:c r="F33" s="59"/>
      <x:c r="G33" s="59"/>
      <x:c r="H33" s="59"/>
    </x:row>
    <x:row r="34">
      <x:c r="A34" s="59"/>
      <x:c r="B34" s="59"/>
      <x:c r="C34" s="59"/>
      <x:c r="D34" s="59"/>
      <x:c r="E34" s="59"/>
      <x:c r="F34" s="59"/>
      <x:c r="G34" s="59"/>
      <x:c r="H34" s="59"/>
    </x:row>
    <x:row r="35">
      <x:c r="A35" s="59"/>
      <x:c r="B35" s="59"/>
      <x:c r="C35" s="59"/>
      <x:c r="D35" s="59"/>
      <x:c r="E35" s="59"/>
      <x:c r="F35" s="59"/>
      <x:c r="G35" s="59"/>
      <x:c r="H35" s="59"/>
    </x:row>
    <x:row r="36">
      <x:c r="A36" s="59"/>
      <x:c r="B36" s="59"/>
      <x:c r="C36" s="59"/>
      <x:c r="D36" s="59"/>
      <x:c r="E36" s="59"/>
      <x:c r="F36" s="59"/>
      <x:c r="G36" s="59"/>
      <x:c r="H36" s="59"/>
    </x:row>
    <x:row r="37">
      <x:c r="A37" s="59"/>
      <x:c r="B37" s="59"/>
      <x:c r="C37" s="59"/>
      <x:c r="D37" s="59"/>
      <x:c r="E37" s="59"/>
      <x:c r="F37" s="59"/>
      <x:c r="G37" s="59"/>
      <x:c r="H37" s="59"/>
    </x:row>
    <x:row r="38">
      <x:c r="A38" s="59"/>
      <x:c r="B38" s="59"/>
      <x:c r="C38" s="59"/>
      <x:c r="D38" s="59"/>
      <x:c r="E38" s="59"/>
      <x:c r="F38" s="59"/>
      <x:c r="G38" s="59"/>
      <x:c r="H38" s="59"/>
    </x:row>
    <x:row r="39">
      <x:c r="A39" s="59"/>
      <x:c r="B39" s="59"/>
      <x:c r="C39" s="59"/>
      <x:c r="D39" s="59"/>
      <x:c r="E39" s="59"/>
      <x:c r="F39" s="59"/>
      <x:c r="G39" s="59"/>
      <x:c r="H39" s="59"/>
    </x:row>
    <x:row r="40">
      <x:c r="A40" s="59"/>
      <x:c r="B40" s="59"/>
      <x:c r="C40" s="59"/>
      <x:c r="D40" s="59"/>
      <x:c r="E40" s="59"/>
      <x:c r="F40" s="59"/>
      <x:c r="G40" s="59"/>
      <x:c r="H40" s="59"/>
    </x:row>
  </x:sheetData>
  <x:mergeCells>
    <x:mergeCell ref="A1:E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16" hidden="0" customWidth="1"/>
    <x:col min="3" max="3" width="18" hidden="0" customWidth="1"/>
    <x:col min="4" max="4" width="52" hidden="0" customWidth="1"/>
  </x:cols>
  <x:sheetData>
    <x:row r="1">
      <x:c r="A1" s="58" t="str">
        <x:v>Loudoun Water 2025 Baseline</x:v>
      </x:c>
      <x:c r="B1" s="58"/>
      <x:c r="C1" s="58"/>
      <x:c r="D1" s="58"/>
      <x:c r="E1" s="59"/>
      <x:c r="F1" s="59"/>
      <x:c r="G1" s="59"/>
      <x:c r="H1" s="59"/>
    </x:row>
    <x:row r="2">
      <x:c r="A2" s="58"/>
      <x:c r="B2" s="58"/>
      <x:c r="C2" s="58"/>
      <x:c r="D2" s="58"/>
      <x:c r="E2" s="59"/>
      <x:c r="F2" s="59"/>
      <x:c r="G2" s="59"/>
      <x:c r="H2" s="59"/>
    </x:row>
    <x:row r="3">
      <x:c r="A3" s="59"/>
      <x:c r="B3" s="59"/>
      <x:c r="C3" s="59"/>
      <x:c r="D3" s="59"/>
      <x:c r="E3" s="59"/>
      <x:c r="F3" s="59"/>
      <x:c r="G3" s="59"/>
      <x:c r="H3" s="59"/>
    </x:row>
    <x:row r="4">
      <x:c r="A4" s="60" t="str">
        <x:v>Metric</x:v>
      </x:c>
      <x:c r="B4" s="60" t="str">
        <x:v>Value</x:v>
      </x:c>
      <x:c r="C4" s="60" t="str">
        <x:v>Unit</x:v>
      </x:c>
      <x:c r="D4" s="60" t="str">
        <x:v>Evidence class</x:v>
      </x:c>
      <x:c r="E4" s="59"/>
      <x:c r="F4" s="59"/>
      <x:c r="G4" s="59"/>
      <x:c r="H4" s="59"/>
    </x:row>
    <x:row r="5">
      <x:c r="A5" s="59" t="str">
        <x:v>All customers - average day potable</x:v>
      </x:c>
      <x:c r="B5" s="59" t="n">
        <x:v>29</x:v>
      </x:c>
      <x:c r="C5" s="59" t="str">
        <x:v>MGD</x:v>
      </x:c>
      <x:c r="D5" s="59" t="str">
        <x:v>E1 utility-reported</x:v>
      </x:c>
      <x:c r="E5" s="59"/>
      <x:c r="F5" s="59"/>
      <x:c r="G5" s="59"/>
      <x:c r="H5" s="59"/>
    </x:row>
    <x:row r="6">
      <x:c r="A6" s="59" t="str">
        <x:v>All customers - maximum day potable</x:v>
      </x:c>
      <x:c r="B6" s="59" t="n">
        <x:v>50</x:v>
      </x:c>
      <x:c r="C6" s="59" t="str">
        <x:v>MGD</x:v>
      </x:c>
      <x:c r="D6" s="59" t="str">
        <x:v>E1 utility-reported</x:v>
      </x:c>
      <x:c r="E6" s="59"/>
      <x:c r="F6" s="59"/>
      <x:c r="G6" s="59"/>
      <x:c r="H6" s="59"/>
    </x:row>
    <x:row r="7">
      <x:c r="A7" s="59" t="str">
        <x:v>Permitted water capacity for future</x:v>
      </x:c>
      <x:c r="B7" s="59" t="n">
        <x:v>90</x:v>
      </x:c>
      <x:c r="C7" s="59" t="str">
        <x:v>MGD</x:v>
      </x:c>
      <x:c r="D7" s="59" t="str">
        <x:v>E1 utility-reported; not free headroom</x:v>
      </x:c>
      <x:c r="E7" s="59"/>
      <x:c r="F7" s="59"/>
      <x:c r="G7" s="59"/>
      <x:c r="H7" s="59"/>
    </x:row>
    <x:row r="8">
      <x:c r="A8" s="59" t="str">
        <x:v>Data centers - average day potable</x:v>
      </x:c>
      <x:c r="B8" s="59" t="n">
        <x:v>2.6</x:v>
      </x:c>
      <x:c r="C8" s="59" t="str">
        <x:v>MGD</x:v>
      </x:c>
      <x:c r="D8" s="59" t="str">
        <x:v>E1 utility-reported</x:v>
      </x:c>
      <x:c r="E8" s="59"/>
      <x:c r="F8" s="59"/>
      <x:c r="G8" s="59"/>
      <x:c r="H8" s="59"/>
    </x:row>
    <x:row r="9">
      <x:c r="A9" s="59" t="str">
        <x:v>Data centers - maximum day potable</x:v>
      </x:c>
      <x:c r="B9" s="59" t="n">
        <x:v>8</x:v>
      </x:c>
      <x:c r="C9" s="59" t="str">
        <x:v>MGD</x:v>
      </x:c>
      <x:c r="D9" s="59" t="str">
        <x:v>E1 utility-reported</x:v>
      </x:c>
      <x:c r="E9" s="59"/>
      <x:c r="F9" s="59"/>
      <x:c r="G9" s="59"/>
      <x:c r="H9" s="59"/>
    </x:row>
    <x:row r="10">
      <x:c r="A10" s="59" t="str">
        <x:v>Data centers - average day reclaimed</x:v>
      </x:c>
      <x:c r="B10" s="59" t="n">
        <x:v>2</x:v>
      </x:c>
      <x:c r="C10" s="59" t="str">
        <x:v>MGD</x:v>
      </x:c>
      <x:c r="D10" s="59" t="str">
        <x:v>E1 utility-reported</x:v>
      </x:c>
      <x:c r="E10" s="59"/>
      <x:c r="F10" s="59"/>
      <x:c r="G10" s="59"/>
      <x:c r="H10" s="59"/>
    </x:row>
    <x:row r="11">
      <x:c r="A11" s="59" t="str">
        <x:v>Data centers - average total potable + reclaimed</x:v>
      </x:c>
      <x:c r="B11" s="59" t="n">
        <x:v>4.6</x:v>
      </x:c>
      <x:c r="C11" s="59" t="str">
        <x:v>MGD</x:v>
      </x:c>
      <x:c r="D11" s="59" t="str">
        <x:v>E1 utility-reported</x:v>
      </x:c>
      <x:c r="E11" s="59"/>
      <x:c r="F11" s="59"/>
      <x:c r="G11" s="59"/>
      <x:c r="H11" s="59"/>
    </x:row>
    <x:row r="12">
      <x:c r="A12" s="59" t="str">
        <x:v>Derived: DC potable share - average day</x:v>
      </x:c>
      <x:c r="B12" s="61" t="n">
        <x:f>B8/B5</x:f>
        <x:v>0.0896551724137931</x:v>
      </x:c>
      <x:c r="C12" s="59"/>
      <x:c r="D12" s="59"/>
      <x:c r="E12" s="59"/>
      <x:c r="F12" s="59"/>
      <x:c r="G12" s="59"/>
      <x:c r="H12" s="59"/>
    </x:row>
    <x:row r="13">
      <x:c r="A13" s="59" t="str">
        <x:v>Derived: DC potable share - maximum day</x:v>
      </x:c>
      <x:c r="B13" s="61" t="n">
        <x:f>B9/B6</x:f>
        <x:v>0.16</x:v>
      </x:c>
      <x:c r="C13" s="59"/>
      <x:c r="D13" s="59"/>
      <x:c r="E13" s="59"/>
      <x:c r="F13" s="59"/>
      <x:c r="G13" s="59"/>
      <x:c r="H13" s="59"/>
    </x:row>
    <x:row r="14">
      <x:c r="A14" s="59" t="str">
        <x:v>Derived: DC potable peak / average factor</x:v>
      </x:c>
      <x:c r="B14" s="64" t="n">
        <x:f>B9/B8</x:f>
        <x:v>3.0769230769230766</x:v>
      </x:c>
      <x:c r="C14" s="59"/>
      <x:c r="D14" s="59"/>
      <x:c r="E14" s="59"/>
      <x:c r="F14" s="59"/>
      <x:c r="G14" s="59"/>
      <x:c r="H14" s="59"/>
    </x:row>
    <x:row r="15">
      <x:c r="A15" s="59" t="str">
        <x:v>Derived: system peak / average factor</x:v>
      </x:c>
      <x:c r="B15" s="64" t="n">
        <x:f>B6/B5</x:f>
        <x:v>1.7241379310344827</x:v>
      </x:c>
      <x:c r="C15" s="59"/>
      <x:c r="D15" s="59"/>
      <x:c r="E15" s="59"/>
      <x:c r="F15" s="59"/>
      <x:c r="G15" s="59"/>
      <x:c r="H15" s="59"/>
    </x:row>
    <x:row r="16">
      <x:c r="A16" s="59"/>
      <x:c r="B16" s="59"/>
      <x:c r="C16" s="59"/>
      <x:c r="D16" s="59"/>
      <x:c r="E16" s="59"/>
      <x:c r="F16" s="59"/>
      <x:c r="G16" s="59"/>
      <x:c r="H16" s="59"/>
    </x:row>
    <x:row r="17">
      <x:c r="A17" s="59"/>
      <x:c r="B17" s="59"/>
      <x:c r="C17" s="59"/>
      <x:c r="D17" s="59"/>
      <x:c r="E17" s="59"/>
      <x:c r="F17" s="59"/>
      <x:c r="G17" s="59"/>
      <x:c r="H17" s="59"/>
    </x:row>
    <x:row r="18">
      <x:c r="A18" s="65" t="str">
        <x:v>Key baseline finding: data-center potable demand is about 9% of average-day system demand but 16% of maximum-day demand. The data-center potable peak/average factor (~3.08x) is materially higher than the whole-system factor (~1.72x). This is why peak-day demand, not annual average, is the first-order screening variable.</x:v>
      </x:c>
      <x:c r="B18" s="65"/>
      <x:c r="C18" s="65"/>
      <x:c r="D18" s="65"/>
      <x:c r="E18" s="59"/>
      <x:c r="F18" s="59"/>
      <x:c r="G18" s="59"/>
      <x:c r="H18" s="59"/>
    </x:row>
    <x:row r="19">
      <x:c r="A19" s="65"/>
      <x:c r="B19" s="65"/>
      <x:c r="C19" s="65"/>
      <x:c r="D19" s="65"/>
      <x:c r="E19" s="59"/>
      <x:c r="F19" s="59"/>
      <x:c r="G19" s="59"/>
      <x:c r="H19" s="59"/>
    </x:row>
    <x:row r="20">
      <x:c r="A20" s="65"/>
      <x:c r="B20" s="65"/>
      <x:c r="C20" s="65"/>
      <x:c r="D20" s="65"/>
      <x:c r="E20" s="59"/>
      <x:c r="F20" s="59"/>
      <x:c r="G20" s="59"/>
      <x:c r="H20" s="59"/>
    </x:row>
    <x:row r="21">
      <x:c r="A21" s="65"/>
      <x:c r="B21" s="65"/>
      <x:c r="C21" s="65"/>
      <x:c r="D21" s="65"/>
      <x:c r="E21" s="59"/>
      <x:c r="F21" s="59"/>
      <x:c r="G21" s="59"/>
      <x:c r="H21" s="59"/>
    </x:row>
    <x:row r="22">
      <x:c r="A22" s="59"/>
      <x:c r="B22" s="59"/>
      <x:c r="C22" s="59"/>
      <x:c r="D22" s="59"/>
      <x:c r="E22" s="59"/>
      <x:c r="F22" s="59"/>
      <x:c r="G22" s="59"/>
      <x:c r="H22" s="59"/>
    </x:row>
    <x:row r="23">
      <x:c r="A23" s="59"/>
      <x:c r="B23" s="59"/>
      <x:c r="C23" s="59"/>
      <x:c r="D23" s="59"/>
      <x:c r="E23" s="59"/>
      <x:c r="F23" s="59"/>
      <x:c r="G23" s="59"/>
      <x:c r="H23" s="59"/>
    </x:row>
    <x:row r="24">
      <x:c r="A24" s="59"/>
      <x:c r="B24" s="59"/>
      <x:c r="C24" s="59"/>
      <x:c r="D24" s="59"/>
      <x:c r="E24" s="59"/>
      <x:c r="F24" s="59"/>
      <x:c r="G24" s="59"/>
      <x:c r="H24" s="59"/>
    </x:row>
    <x:row r="25">
      <x:c r="A25" s="59"/>
      <x:c r="B25" s="59"/>
      <x:c r="C25" s="59"/>
      <x:c r="D25" s="59"/>
      <x:c r="E25" s="59"/>
      <x:c r="F25" s="59"/>
      <x:c r="G25" s="59"/>
      <x:c r="H25" s="59"/>
    </x:row>
    <x:row r="26">
      <x:c r="A26" s="59"/>
      <x:c r="B26" s="59"/>
      <x:c r="C26" s="59"/>
      <x:c r="D26" s="59"/>
      <x:c r="E26" s="59"/>
      <x:c r="F26" s="59"/>
      <x:c r="G26" s="59"/>
      <x:c r="H26" s="59"/>
    </x:row>
    <x:row r="27">
      <x:c r="A27" s="59"/>
      <x:c r="B27" s="59"/>
      <x:c r="C27" s="59"/>
      <x:c r="D27" s="59"/>
      <x:c r="E27" s="59"/>
      <x:c r="F27" s="59"/>
      <x:c r="G27" s="59"/>
      <x:c r="H27" s="59"/>
    </x:row>
    <x:row r="28">
      <x:c r="A28" s="59"/>
      <x:c r="B28" s="59"/>
      <x:c r="C28" s="59"/>
      <x:c r="D28" s="59"/>
      <x:c r="E28" s="59"/>
      <x:c r="F28" s="59"/>
      <x:c r="G28" s="59"/>
      <x:c r="H28" s="59"/>
    </x:row>
    <x:row r="29">
      <x:c r="A29" s="59"/>
      <x:c r="B29" s="59"/>
      <x:c r="C29" s="59"/>
      <x:c r="D29" s="59"/>
      <x:c r="E29" s="59"/>
      <x:c r="F29" s="59"/>
      <x:c r="G29" s="59"/>
      <x:c r="H29" s="59"/>
    </x:row>
    <x:row r="30">
      <x:c r="A30" s="59"/>
      <x:c r="B30" s="59"/>
      <x:c r="C30" s="59"/>
      <x:c r="D30" s="59"/>
      <x:c r="E30" s="59"/>
      <x:c r="F30" s="59"/>
      <x:c r="G30" s="59"/>
      <x:c r="H30" s="59"/>
    </x:row>
    <x:row r="31">
      <x:c r="A31" s="59"/>
      <x:c r="B31" s="59"/>
      <x:c r="C31" s="59"/>
      <x:c r="D31" s="59"/>
      <x:c r="E31" s="59"/>
      <x:c r="F31" s="59"/>
      <x:c r="G31" s="59"/>
      <x:c r="H31" s="59"/>
    </x:row>
    <x:row r="32">
      <x:c r="A32" s="59"/>
      <x:c r="B32" s="59"/>
      <x:c r="C32" s="59"/>
      <x:c r="D32" s="59"/>
      <x:c r="E32" s="59"/>
      <x:c r="F32" s="59"/>
      <x:c r="G32" s="59"/>
      <x:c r="H32" s="59"/>
    </x:row>
    <x:row r="33">
      <x:c r="A33" s="59"/>
      <x:c r="B33" s="59"/>
      <x:c r="C33" s="59"/>
      <x:c r="D33" s="59"/>
      <x:c r="E33" s="59"/>
      <x:c r="F33" s="59"/>
      <x:c r="G33" s="59"/>
      <x:c r="H33" s="59"/>
    </x:row>
    <x:row r="34">
      <x:c r="A34" s="59"/>
      <x:c r="B34" s="59"/>
      <x:c r="C34" s="59"/>
      <x:c r="D34" s="59"/>
      <x:c r="E34" s="59"/>
      <x:c r="F34" s="59"/>
      <x:c r="G34" s="59"/>
      <x:c r="H34" s="59"/>
    </x:row>
    <x:row r="35">
      <x:c r="A35" s="59"/>
      <x:c r="B35" s="59"/>
      <x:c r="C35" s="59"/>
      <x:c r="D35" s="59"/>
      <x:c r="E35" s="59"/>
      <x:c r="F35" s="59"/>
      <x:c r="G35" s="59"/>
      <x:c r="H35" s="59"/>
    </x:row>
    <x:row r="36">
      <x:c r="A36" s="59"/>
      <x:c r="B36" s="59"/>
      <x:c r="C36" s="59"/>
      <x:c r="D36" s="59"/>
      <x:c r="E36" s="59"/>
      <x:c r="F36" s="59"/>
      <x:c r="G36" s="59"/>
      <x:c r="H36" s="59"/>
    </x:row>
    <x:row r="37">
      <x:c r="A37" s="59"/>
      <x:c r="B37" s="59"/>
      <x:c r="C37" s="59"/>
      <x:c r="D37" s="59"/>
      <x:c r="E37" s="59"/>
      <x:c r="F37" s="59"/>
      <x:c r="G37" s="59"/>
      <x:c r="H37" s="59"/>
    </x:row>
    <x:row r="38">
      <x:c r="A38" s="59"/>
      <x:c r="B38" s="59"/>
      <x:c r="C38" s="59"/>
      <x:c r="D38" s="59"/>
      <x:c r="E38" s="59"/>
      <x:c r="F38" s="59"/>
      <x:c r="G38" s="59"/>
      <x:c r="H38" s="59"/>
    </x:row>
    <x:row r="39">
      <x:c r="A39" s="59"/>
      <x:c r="B39" s="59"/>
      <x:c r="C39" s="59"/>
      <x:c r="D39" s="59"/>
      <x:c r="E39" s="59"/>
      <x:c r="F39" s="59"/>
      <x:c r="G39" s="59"/>
      <x:c r="H39" s="59"/>
    </x:row>
    <x:row r="40">
      <x:c r="A40" s="59"/>
      <x:c r="B40" s="59"/>
      <x:c r="C40" s="59"/>
      <x:c r="D40" s="59"/>
      <x:c r="E40" s="59"/>
      <x:c r="F40" s="59"/>
      <x:c r="G40" s="59"/>
      <x:c r="H40" s="59"/>
    </x:row>
  </x:sheetData>
  <x:mergeCells>
    <x:mergeCell ref="A1:D2"/>
    <x:mergeCell ref="A18:D21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16" hidden="0" customWidth="1"/>
    <x:col min="3" max="3" width="18" hidden="0" customWidth="1"/>
    <x:col min="4" max="4" width="52" hidden="0" customWidth="1"/>
  </x:cols>
  <x:sheetData>
    <x:row r="1">
      <x:c r="A1" s="58" t="str">
        <x:v>Project Water Capacity Calculator</x:v>
      </x:c>
      <x:c r="B1" s="58"/>
      <x:c r="C1" s="58"/>
      <x:c r="D1" s="58"/>
      <x:c r="E1" s="59"/>
      <x:c r="F1" s="59"/>
      <x:c r="G1" s="59"/>
      <x:c r="H1" s="59"/>
    </x:row>
    <x:row r="2">
      <x:c r="A2" s="58"/>
      <x:c r="B2" s="58"/>
      <x:c r="C2" s="58"/>
      <x:c r="D2" s="58"/>
      <x:c r="E2" s="59"/>
      <x:c r="F2" s="59"/>
      <x:c r="G2" s="59"/>
      <x:c r="H2" s="59"/>
    </x:row>
    <x:row r="3">
      <x:c r="A3" s="59"/>
      <x:c r="B3" s="59"/>
      <x:c r="C3" s="59"/>
      <x:c r="D3" s="59"/>
      <x:c r="E3" s="59"/>
      <x:c r="F3" s="59"/>
      <x:c r="G3" s="59"/>
      <x:c r="H3" s="59"/>
    </x:row>
    <x:row r="4">
      <x:c r="A4" s="60" t="str">
        <x:v>Input / output</x:v>
      </x:c>
      <x:c r="B4" s="60" t="str">
        <x:v>Value</x:v>
      </x:c>
      <x:c r="C4" s="60" t="str">
        <x:v>Unit</x:v>
      </x:c>
      <x:c r="D4" s="59"/>
      <x:c r="E4" s="59"/>
      <x:c r="F4" s="59"/>
      <x:c r="G4" s="59"/>
      <x:c r="H4" s="59"/>
    </x:row>
    <x:row r="5">
      <x:c r="A5" s="59" t="str">
        <x:v>Project IT load</x:v>
      </x:c>
      <x:c r="B5" s="59" t="n">
        <x:f>Inputs!B5</x:f>
        <x:v>1000</x:v>
      </x:c>
      <x:c r="C5" s="59" t="str">
        <x:v>MW</x:v>
      </x:c>
      <x:c r="D5" s="59"/>
      <x:c r="E5" s="59"/>
      <x:c r="F5" s="59"/>
      <x:c r="G5" s="59"/>
      <x:c r="H5" s="59"/>
    </x:row>
    <x:row r="6">
      <x:c r="A6" s="59" t="str">
        <x:v>Cooling scenario</x:v>
      </x:c>
      <x:c r="B6" s="59" t="str">
        <x:f>Inputs!B6</x:f>
        <x:v>Medium</x:v>
      </x:c>
      <x:c r="C6" s="59" t="str"/>
      <x:c r="D6" s="59"/>
      <x:c r="E6" s="59"/>
      <x:c r="F6" s="59"/>
      <x:c r="G6" s="59"/>
      <x:c r="H6" s="59"/>
    </x:row>
    <x:row r="7">
      <x:c r="A7" s="59" t="str">
        <x:v>Reclaimed share</x:v>
      </x:c>
      <x:c r="B7" s="62" t="n">
        <x:f>Inputs!B7</x:f>
        <x:v>0</x:v>
      </x:c>
      <x:c r="C7" s="59" t="str">
        <x:v>%</x:v>
      </x:c>
      <x:c r="D7" s="59"/>
      <x:c r="E7" s="59"/>
      <x:c r="F7" s="59"/>
      <x:c r="G7" s="59"/>
      <x:c r="H7" s="59"/>
    </x:row>
    <x:row r="8">
      <x:c r="A8" s="59" t="str">
        <x:v>Allowed future DC peak share</x:v>
      </x:c>
      <x:c r="B8" s="62" t="n">
        <x:f>Inputs!B9</x:f>
        <x:v>0.16</x:v>
      </x:c>
      <x:c r="C8" s="59" t="str">
        <x:v>%</x:v>
      </x:c>
      <x:c r="D8" s="59"/>
      <x:c r="E8" s="59"/>
      <x:c r="F8" s="59"/>
      <x:c r="G8" s="59"/>
      <x:c r="H8" s="59"/>
    </x:row>
    <x:row r="9">
      <x:c r="A9" s="59" t="str">
        <x:v>Consumptive use factor</x:v>
      </x:c>
      <x:c r="B9" s="62" t="n">
        <x:f>Inputs!B8</x:f>
        <x:v>0.75</x:v>
      </x:c>
      <x:c r="C9" s="59" t="str">
        <x:v>%</x:v>
      </x:c>
      <x:c r="D9" s="59"/>
      <x:c r="E9" s="59"/>
      <x:c r="F9" s="59"/>
      <x:c r="G9" s="59"/>
      <x:c r="H9" s="59"/>
    </x:row>
    <x:row r="10">
      <x:c r="A10" s="59" t="str">
        <x:v>Selected average WUP</x:v>
      </x:c>
      <x:c r="B10" s="59" t="n">
        <x:f>IF(B6="Low",600,IF(B6="Medium",800,1400))</x:f>
        <x:v>800</x:v>
      </x:c>
      <x:c r="C10" s="59" t="str">
        <x:v>gal/MW/day</x:v>
      </x:c>
      <x:c r="D10" s="59"/>
      <x:c r="E10" s="59"/>
      <x:c r="F10" s="59"/>
      <x:c r="G10" s="59"/>
      <x:c r="H10" s="59"/>
    </x:row>
    <x:row r="11">
      <x:c r="A11" s="59" t="str">
        <x:v>Selected peak WUP</x:v>
      </x:c>
      <x:c r="B11" s="59" t="n">
        <x:f>IF(B6="Low",2100,IF(B6="Medium",2900,5200))</x:f>
        <x:v>2900</x:v>
      </x:c>
      <x:c r="C11" s="59" t="str">
        <x:v>gal/MW/day</x:v>
      </x:c>
      <x:c r="D11" s="59"/>
      <x:c r="E11" s="59"/>
      <x:c r="F11" s="59"/>
      <x:c r="G11" s="59"/>
      <x:c r="H11" s="59"/>
    </x:row>
    <x:row r="12">
      <x:c r="A12" s="59"/>
      <x:c r="B12" s="59"/>
      <x:c r="C12" s="59"/>
      <x:c r="D12" s="59"/>
      <x:c r="E12" s="59"/>
      <x:c r="F12" s="59"/>
      <x:c r="G12" s="59"/>
      <x:c r="H12" s="59"/>
    </x:row>
    <x:row r="13">
      <x:c r="A13" s="60" t="str">
        <x:v>Calculated project demand</x:v>
      </x:c>
      <x:c r="B13" s="60" t="str">
        <x:v>Value</x:v>
      </x:c>
      <x:c r="C13" s="60" t="str">
        <x:v>Unit</x:v>
      </x:c>
      <x:c r="D13" s="59"/>
      <x:c r="E13" s="59"/>
      <x:c r="F13" s="59"/>
      <x:c r="G13" s="59"/>
      <x:c r="H13" s="59"/>
    </x:row>
    <x:row r="14">
      <x:c r="A14" s="59" t="str">
        <x:v>Average total direct water</x:v>
      </x:c>
      <x:c r="B14" s="63" t="n">
        <x:f>B5*B10/1000000</x:f>
        <x:v>0.8</x:v>
      </x:c>
      <x:c r="C14" s="59" t="str">
        <x:v>MGD</x:v>
      </x:c>
      <x:c r="D14" s="59"/>
      <x:c r="E14" s="59"/>
      <x:c r="F14" s="59"/>
      <x:c r="G14" s="59"/>
      <x:c r="H14" s="59"/>
    </x:row>
    <x:row r="15">
      <x:c r="A15" s="59" t="str">
        <x:v>Peak total direct water</x:v>
      </x:c>
      <x:c r="B15" s="63" t="n">
        <x:f>B5*B11/1000000</x:f>
        <x:v>2.9</x:v>
      </x:c>
      <x:c r="C15" s="59" t="str">
        <x:v>MGD</x:v>
      </x:c>
      <x:c r="D15" s="59"/>
      <x:c r="E15" s="59"/>
      <x:c r="F15" s="59"/>
      <x:c r="G15" s="59"/>
      <x:c r="H15" s="59"/>
    </x:row>
    <x:row r="16">
      <x:c r="A16" s="59" t="str">
        <x:v>Peak potable-system burden</x:v>
      </x:c>
      <x:c r="B16" s="63" t="n">
        <x:f>B15*(1-B7)</x:f>
        <x:v>2.9</x:v>
      </x:c>
      <x:c r="C16" s="59" t="str">
        <x:v>MGD</x:v>
      </x:c>
      <x:c r="D16" s="59"/>
      <x:c r="E16" s="59"/>
      <x:c r="F16" s="59"/>
      <x:c r="G16" s="59"/>
      <x:c r="H16" s="59"/>
    </x:row>
    <x:row r="17">
      <x:c r="A17" s="59" t="str">
        <x:v>Peak reclaimed supply</x:v>
      </x:c>
      <x:c r="B17" s="63" t="n">
        <x:f>B15*B7</x:f>
        <x:v>0</x:v>
      </x:c>
      <x:c r="C17" s="59" t="str">
        <x:v>MGD</x:v>
      </x:c>
      <x:c r="D17" s="59"/>
      <x:c r="E17" s="59"/>
      <x:c r="F17" s="59"/>
      <x:c r="G17" s="59"/>
      <x:c r="H17" s="59"/>
    </x:row>
    <x:row r="18">
      <x:c r="A18" s="59" t="str">
        <x:v>Incremental peak potable budget</x:v>
      </x:c>
      <x:c r="B18" s="63" t="n">
        <x:f>Inputs!B10*B8-Inputs!B12</x:f>
        <x:v>6.4</x:v>
      </x:c>
      <x:c r="C18" s="59" t="str">
        <x:v>MGD</x:v>
      </x:c>
      <x:c r="D18" s="59"/>
      <x:c r="E18" s="59"/>
      <x:c r="F18" s="59"/>
      <x:c r="G18" s="59"/>
      <x:c r="H18" s="59"/>
    </x:row>
    <x:row r="19">
      <x:c r="A19" s="59" t="str">
        <x:v>Peak potable margin after project</x:v>
      </x:c>
      <x:c r="B19" s="63" t="n">
        <x:f>B18-B16</x:f>
        <x:v>3.5000000000000004</x:v>
      </x:c>
      <x:c r="C19" s="59" t="str">
        <x:v>MGD</x:v>
      </x:c>
      <x:c r="D19" s="59"/>
      <x:c r="E19" s="59"/>
      <x:c r="F19" s="59"/>
      <x:c r="G19" s="59"/>
      <x:c r="H19" s="59"/>
    </x:row>
    <x:row r="20">
      <x:c r="A20" s="59" t="str">
        <x:v>Medium screened additional compute</x:v>
      </x:c>
      <x:c r="B20" s="63" t="n">
        <x:f>B18/2.9</x:f>
        <x:v>2.206896551724138</x:v>
      </x:c>
      <x:c r="C20" s="59" t="str">
        <x:v>GW</x:v>
      </x:c>
      <x:c r="D20" s="59"/>
      <x:c r="E20" s="59"/>
      <x:c r="F20" s="59"/>
      <x:c r="G20" s="59"/>
      <x:c r="H20" s="59"/>
    </x:row>
    <x:row r="21">
      <x:c r="A21" s="59" t="str">
        <x:v>High screened additional compute</x:v>
      </x:c>
      <x:c r="B21" s="63" t="n">
        <x:f>B18/5.2</x:f>
        <x:v>1.2307692307692308</x:v>
      </x:c>
      <x:c r="C21" s="59" t="str">
        <x:v>GW</x:v>
      </x:c>
      <x:c r="D21" s="59"/>
      <x:c r="E21" s="59"/>
      <x:c r="F21" s="59"/>
      <x:c r="G21" s="59"/>
      <x:c r="H21" s="59"/>
    </x:row>
    <x:row r="22">
      <x:c r="A22" s="59"/>
      <x:c r="B22" s="59"/>
      <x:c r="C22" s="59"/>
      <x:c r="D22" s="59"/>
      <x:c r="E22" s="59"/>
      <x:c r="F22" s="59"/>
      <x:c r="G22" s="59"/>
      <x:c r="H22" s="59"/>
    </x:row>
    <x:row r="23">
      <x:c r="A23" s="60" t="str">
        <x:v>Hydrologic screen</x:v>
      </x:c>
      <x:c r="B23" s="60" t="str">
        <x:v>Value</x:v>
      </x:c>
      <x:c r="C23" s="60" t="str">
        <x:v>Unit</x:v>
      </x:c>
      <x:c r="D23" s="59"/>
      <x:c r="E23" s="59"/>
      <x:c r="F23" s="59"/>
      <x:c r="G23" s="59"/>
      <x:c r="H23" s="59"/>
    </x:row>
    <x:row r="24">
      <x:c r="A24" s="59" t="str">
        <x:v>Estimated peak consumptive use</x:v>
      </x:c>
      <x:c r="B24" s="63" t="n">
        <x:f>B15*B9</x:f>
        <x:v>2.175</x:v>
      </x:c>
      <x:c r="C24" s="59" t="str">
        <x:v>MGD</x:v>
      </x:c>
      <x:c r="D24" s="59"/>
      <x:c r="E24" s="59"/>
      <x:c r="F24" s="59"/>
      <x:c r="G24" s="59"/>
      <x:c r="H24" s="59"/>
    </x:row>
    <x:row r="25">
      <x:c r="A25" s="59" t="str">
        <x:v>Potable offset from reclaimed</x:v>
      </x:c>
      <x:c r="B25" s="63" t="n">
        <x:f>B15-B16</x:f>
        <x:v>0</x:v>
      </x:c>
      <x:c r="C25" s="59" t="str">
        <x:v>MGD</x:v>
      </x:c>
      <x:c r="D25" s="59"/>
      <x:c r="E25" s="59"/>
      <x:c r="F25" s="59"/>
      <x:c r="G25" s="59"/>
      <x:c r="H25" s="59"/>
    </x:row>
    <x:row r="26">
      <x:c r="A26" s="59"/>
      <x:c r="B26" s="59"/>
      <x:c r="C26" s="59"/>
      <x:c r="D26" s="59"/>
      <x:c r="E26" s="59"/>
      <x:c r="F26" s="59"/>
      <x:c r="G26" s="59"/>
      <x:c r="H26" s="59"/>
    </x:row>
    <x:row r="27">
      <x:c r="A27" s="59"/>
      <x:c r="B27" s="59"/>
      <x:c r="C27" s="59"/>
      <x:c r="D27" s="59"/>
      <x:c r="E27" s="59"/>
      <x:c r="F27" s="59"/>
      <x:c r="G27" s="59"/>
      <x:c r="H27" s="59"/>
    </x:row>
    <x:row r="28">
      <x:c r="A28" s="65" t="str">
        <x:v>IMPORTANT: 'incremental peak potable budget' is an illustrative allocation screen. It equals future permitted capacity x the assumed data-center share minus current data-center peak potable demand. It is not utility-granted capacity, and it ignores future non-data-center growth, hydraulic constraints, drought operating rules, and site-specific reservation. A negative project margin signals that the project would exceed this chosen screen, not that the utility physically cannot serve it.</x:v>
      </x:c>
      <x:c r="B28" s="65"/>
      <x:c r="C28" s="65"/>
      <x:c r="D28" s="65"/>
      <x:c r="E28" s="59"/>
      <x:c r="F28" s="59"/>
      <x:c r="G28" s="59"/>
      <x:c r="H28" s="59"/>
    </x:row>
    <x:row r="29">
      <x:c r="A29" s="65"/>
      <x:c r="B29" s="65"/>
      <x:c r="C29" s="65"/>
      <x:c r="D29" s="65"/>
      <x:c r="E29" s="59"/>
      <x:c r="F29" s="59"/>
      <x:c r="G29" s="59"/>
      <x:c r="H29" s="59"/>
    </x:row>
    <x:row r="30">
      <x:c r="A30" s="65"/>
      <x:c r="B30" s="65"/>
      <x:c r="C30" s="65"/>
      <x:c r="D30" s="65"/>
      <x:c r="E30" s="59"/>
      <x:c r="F30" s="59"/>
      <x:c r="G30" s="59"/>
      <x:c r="H30" s="59"/>
    </x:row>
    <x:row r="31">
      <x:c r="A31" s="65"/>
      <x:c r="B31" s="65"/>
      <x:c r="C31" s="65"/>
      <x:c r="D31" s="65"/>
      <x:c r="E31" s="59"/>
      <x:c r="F31" s="59"/>
      <x:c r="G31" s="59"/>
      <x:c r="H31" s="59"/>
    </x:row>
    <x:row r="32">
      <x:c r="A32" s="65"/>
      <x:c r="B32" s="65"/>
      <x:c r="C32" s="65"/>
      <x:c r="D32" s="65"/>
      <x:c r="E32" s="59"/>
      <x:c r="F32" s="59"/>
      <x:c r="G32" s="59"/>
      <x:c r="H32" s="59"/>
    </x:row>
    <x:row r="33">
      <x:c r="A33" s="59"/>
      <x:c r="B33" s="59"/>
      <x:c r="C33" s="59"/>
      <x:c r="D33" s="59"/>
      <x:c r="E33" s="59"/>
      <x:c r="F33" s="59"/>
      <x:c r="G33" s="59"/>
      <x:c r="H33" s="59"/>
    </x:row>
    <x:row r="34">
      <x:c r="A34" s="59"/>
      <x:c r="B34" s="59"/>
      <x:c r="C34" s="59"/>
      <x:c r="D34" s="59"/>
      <x:c r="E34" s="59"/>
      <x:c r="F34" s="59"/>
      <x:c r="G34" s="59"/>
      <x:c r="H34" s="59"/>
    </x:row>
    <x:row r="35">
      <x:c r="A35" s="59"/>
      <x:c r="B35" s="59"/>
      <x:c r="C35" s="59"/>
      <x:c r="D35" s="59"/>
      <x:c r="E35" s="59"/>
      <x:c r="F35" s="59"/>
      <x:c r="G35" s="59"/>
      <x:c r="H35" s="59"/>
    </x:row>
    <x:row r="36">
      <x:c r="A36" s="59"/>
      <x:c r="B36" s="59"/>
      <x:c r="C36" s="59"/>
      <x:c r="D36" s="59"/>
      <x:c r="E36" s="59"/>
      <x:c r="F36" s="59"/>
      <x:c r="G36" s="59"/>
      <x:c r="H36" s="59"/>
    </x:row>
    <x:row r="37">
      <x:c r="A37" s="59"/>
      <x:c r="B37" s="59"/>
      <x:c r="C37" s="59"/>
      <x:c r="D37" s="59"/>
      <x:c r="E37" s="59"/>
      <x:c r="F37" s="59"/>
      <x:c r="G37" s="59"/>
      <x:c r="H37" s="59"/>
    </x:row>
    <x:row r="38">
      <x:c r="A38" s="59"/>
      <x:c r="B38" s="59"/>
      <x:c r="C38" s="59"/>
      <x:c r="D38" s="59"/>
      <x:c r="E38" s="59"/>
      <x:c r="F38" s="59"/>
      <x:c r="G38" s="59"/>
      <x:c r="H38" s="59"/>
    </x:row>
    <x:row r="39">
      <x:c r="A39" s="59"/>
      <x:c r="B39" s="59"/>
      <x:c r="C39" s="59"/>
      <x:c r="D39" s="59"/>
      <x:c r="E39" s="59"/>
      <x:c r="F39" s="59"/>
      <x:c r="G39" s="59"/>
      <x:c r="H39" s="59"/>
    </x:row>
    <x:row r="40">
      <x:c r="A40" s="59"/>
      <x:c r="B40" s="59"/>
      <x:c r="C40" s="59"/>
      <x:c r="D40" s="59"/>
      <x:c r="E40" s="59"/>
      <x:c r="F40" s="59"/>
      <x:c r="G40" s="59"/>
      <x:c r="H40" s="59"/>
    </x:row>
  </x:sheetData>
  <x:mergeCells>
    <x:mergeCell ref="A1:D2"/>
    <x:mergeCell ref="A28:D32"/>
  </x:mergeCells>
  <x:conditionalFormatting sqref="B19:B19">
    <x:cfRule type="cellIs" dxfId="1" priority="1" operator="lessThan">
      <x:formula>0</x:formula>
    </x:cfRule>
    <x:cfRule type="cellIs" dxfId="2" priority="2" operator="greaterThanOrEqual">
      <x:formula>0</x:formula>
    </x:cfRule>
  </x:conditionalFormatting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</x:cols>
  <x:sheetData>
    <x:row r="1">
      <x:c r="A1" s="58" t="str">
        <x:v>Peak Potable Allocation Sensitivity</x:v>
      </x:c>
      <x:c r="B1" s="58"/>
      <x:c r="C1" s="58"/>
      <x:c r="D1" s="58"/>
      <x:c r="E1" s="58"/>
      <x:c r="F1" s="58"/>
      <x:c r="G1" s="59"/>
      <x:c r="H1" s="59"/>
    </x:row>
    <x:row r="2">
      <x:c r="A2" s="58"/>
      <x:c r="B2" s="58"/>
      <x:c r="C2" s="58"/>
      <x:c r="D2" s="58"/>
      <x:c r="E2" s="58"/>
      <x:c r="F2" s="58"/>
      <x:c r="G2" s="59"/>
      <x:c r="H2" s="59"/>
    </x:row>
    <x:row r="3">
      <x:c r="A3" s="59"/>
      <x:c r="B3" s="59"/>
      <x:c r="C3" s="59"/>
      <x:c r="D3" s="59"/>
      <x:c r="E3" s="59"/>
      <x:c r="F3" s="59"/>
      <x:c r="G3" s="59"/>
      <x:c r="H3" s="59"/>
    </x:row>
    <x:row r="4">
      <x:c r="A4" s="60" t="str">
        <x:v>Allowed DC peak share</x:v>
      </x:c>
      <x:c r="B4" s="60" t="str">
        <x:v>Allocation at 90 MGD</x:v>
      </x:c>
      <x:c r="C4" s="60" t="str">
        <x:v>Incremental budget</x:v>
      </x:c>
      <x:c r="D4" s="60" t="str">
        <x:v>Low (2.1 MGD/GW)</x:v>
      </x:c>
      <x:c r="E4" s="60" t="str">
        <x:v>Medium (2.9)</x:v>
      </x:c>
      <x:c r="F4" s="60" t="str">
        <x:v>High (5.2)</x:v>
      </x:c>
      <x:c r="G4" s="59"/>
      <x:c r="H4" s="59"/>
    </x:row>
    <x:row r="5">
      <x:c r="A5" s="62" t="n">
        <x:v>0.16</x:v>
      </x:c>
      <x:c r="B5" s="63" t="n">
        <x:f>A5*Inputs!B10</x:f>
        <x:v>14.4</x:v>
      </x:c>
      <x:c r="C5" s="63" t="n">
        <x:f>MAX(0,B5-Inputs!B12)</x:f>
        <x:v>6.4</x:v>
      </x:c>
      <x:c r="D5" s="63" t="n">
        <x:f>C5/2.1</x:f>
        <x:v>3.0476190476190474</x:v>
      </x:c>
      <x:c r="E5" s="63" t="n">
        <x:f>C5/2.9</x:f>
        <x:v>2.206896551724138</x:v>
      </x:c>
      <x:c r="F5" s="63" t="n">
        <x:f>C5/5.2</x:f>
        <x:v>1.2307692307692308</x:v>
      </x:c>
      <x:c r="G5" s="59"/>
      <x:c r="H5" s="59"/>
    </x:row>
    <x:row r="6">
      <x:c r="A6" s="62" t="n">
        <x:v>0.2</x:v>
      </x:c>
      <x:c r="B6" s="63" t="n">
        <x:f>A6*Inputs!B10</x:f>
        <x:v>18</x:v>
      </x:c>
      <x:c r="C6" s="63" t="n">
        <x:f>MAX(0,B6-Inputs!B12)</x:f>
        <x:v>10</x:v>
      </x:c>
      <x:c r="D6" s="63" t="n">
        <x:f>C6/2.1</x:f>
        <x:v>4.761904761904762</x:v>
      </x:c>
      <x:c r="E6" s="63" t="n">
        <x:f>C6/2.9</x:f>
        <x:v>3.4482758620689657</x:v>
      </x:c>
      <x:c r="F6" s="63" t="n">
        <x:f>C6/5.2</x:f>
        <x:v>1.923076923076923</x:v>
      </x:c>
      <x:c r="G6" s="59"/>
      <x:c r="H6" s="59"/>
    </x:row>
    <x:row r="7">
      <x:c r="A7" s="62" t="n">
        <x:v>0.25</x:v>
      </x:c>
      <x:c r="B7" s="63" t="n">
        <x:f>A7*Inputs!B10</x:f>
        <x:v>22.5</x:v>
      </x:c>
      <x:c r="C7" s="63" t="n">
        <x:f>MAX(0,B7-Inputs!B12)</x:f>
        <x:v>14.5</x:v>
      </x:c>
      <x:c r="D7" s="63" t="n">
        <x:f>C7/2.1</x:f>
        <x:v>6.904761904761904</x:v>
      </x:c>
      <x:c r="E7" s="63" t="n">
        <x:f>C7/2.9</x:f>
        <x:v>5</x:v>
      </x:c>
      <x:c r="F7" s="63" t="n">
        <x:f>C7/5.2</x:f>
        <x:v>2.7884615384615383</x:v>
      </x:c>
      <x:c r="G7" s="59"/>
      <x:c r="H7" s="59"/>
    </x:row>
    <x:row r="8">
      <x:c r="A8" s="62" t="n">
        <x:v>0.3</x:v>
      </x:c>
      <x:c r="B8" s="63" t="n">
        <x:f>A8*Inputs!B10</x:f>
        <x:v>27</x:v>
      </x:c>
      <x:c r="C8" s="63" t="n">
        <x:f>MAX(0,B8-Inputs!B12)</x:f>
        <x:v>19</x:v>
      </x:c>
      <x:c r="D8" s="63" t="n">
        <x:f>C8/2.1</x:f>
        <x:v>9.047619047619047</x:v>
      </x:c>
      <x:c r="E8" s="63" t="n">
        <x:f>C8/2.9</x:f>
        <x:v>6.551724137931035</x:v>
      </x:c>
      <x:c r="F8" s="63" t="n">
        <x:f>C8/5.2</x:f>
        <x:v>3.6538461538461537</x:v>
      </x:c>
      <x:c r="G8" s="59"/>
      <x:c r="H8" s="59"/>
    </x:row>
    <x:row r="9">
      <x:c r="A9" s="59"/>
      <x:c r="B9" s="59"/>
      <x:c r="C9" s="59"/>
      <x:c r="D9" s="59"/>
      <x:c r="E9" s="59"/>
      <x:c r="F9" s="59"/>
      <x:c r="G9" s="59"/>
      <x:c r="H9" s="59"/>
    </x:row>
    <x:row r="10">
      <x:c r="A10" s="59"/>
      <x:c r="B10" s="59"/>
      <x:c r="C10" s="59"/>
      <x:c r="D10" s="59"/>
      <x:c r="E10" s="59"/>
      <x:c r="F10" s="59"/>
      <x:c r="G10" s="59"/>
      <x:c r="H10" s="59"/>
    </x:row>
    <x:row r="11">
      <x:c r="A11" s="60" t="str">
        <x:v>Reclaimed share</x:v>
      </x:c>
      <x:c r="B11" s="60" t="str">
        <x:v>+1 GW total peak</x:v>
      </x:c>
      <x:c r="C11" s="60" t="str">
        <x:v>Potable peak</x:v>
      </x:c>
      <x:c r="D11" s="60" t="str">
        <x:v>Reclaimed peak</x:v>
      </x:c>
      <x:c r="E11" s="60" t="str">
        <x:v>Estimated consumptive use</x:v>
      </x:c>
      <x:c r="F11" s="59"/>
      <x:c r="G11" s="59"/>
      <x:c r="H11" s="59"/>
    </x:row>
    <x:row r="12">
      <x:c r="A12" s="62" t="n">
        <x:v>0</x:v>
      </x:c>
      <x:c r="B12" s="63" t="n">
        <x:v>2.9</x:v>
      </x:c>
      <x:c r="C12" s="63" t="n">
        <x:f>B12*(1-A12)</x:f>
        <x:v>2.9</x:v>
      </x:c>
      <x:c r="D12" s="63" t="n">
        <x:f>B12*A12</x:f>
        <x:v>0</x:v>
      </x:c>
      <x:c r="E12" s="63" t="n">
        <x:f>B12*Inputs!B8</x:f>
        <x:v>2.175</x:v>
      </x:c>
      <x:c r="F12" s="59"/>
      <x:c r="G12" s="59"/>
      <x:c r="H12" s="59"/>
    </x:row>
    <x:row r="13">
      <x:c r="A13" s="62" t="n">
        <x:v>0.25</x:v>
      </x:c>
      <x:c r="B13" s="63" t="n">
        <x:v>2.9</x:v>
      </x:c>
      <x:c r="C13" s="63" t="n">
        <x:f>B13*(1-A13)</x:f>
        <x:v>2.175</x:v>
      </x:c>
      <x:c r="D13" s="63" t="n">
        <x:f>B13*A13</x:f>
        <x:v>0.725</x:v>
      </x:c>
      <x:c r="E13" s="63" t="n">
        <x:f>B13*Inputs!B8</x:f>
        <x:v>2.175</x:v>
      </x:c>
      <x:c r="F13" s="59"/>
      <x:c r="G13" s="59"/>
      <x:c r="H13" s="59"/>
    </x:row>
    <x:row r="14">
      <x:c r="A14" s="62" t="n">
        <x:v>0.5</x:v>
      </x:c>
      <x:c r="B14" s="63" t="n">
        <x:v>2.9</x:v>
      </x:c>
      <x:c r="C14" s="63" t="n">
        <x:f>B14*(1-A14)</x:f>
        <x:v>1.45</x:v>
      </x:c>
      <x:c r="D14" s="63" t="n">
        <x:f>B14*A14</x:f>
        <x:v>1.45</x:v>
      </x:c>
      <x:c r="E14" s="63" t="n">
        <x:f>B14*Inputs!B8</x:f>
        <x:v>2.175</x:v>
      </x:c>
      <x:c r="F14" s="59"/>
      <x:c r="G14" s="59"/>
      <x:c r="H14" s="59"/>
    </x:row>
    <x:row r="15">
      <x:c r="A15" s="62" t="n">
        <x:v>0.75</x:v>
      </x:c>
      <x:c r="B15" s="63" t="n">
        <x:v>2.9</x:v>
      </x:c>
      <x:c r="C15" s="63" t="n">
        <x:f>B15*(1-A15)</x:f>
        <x:v>0.725</x:v>
      </x:c>
      <x:c r="D15" s="63" t="n">
        <x:f>B15*A15</x:f>
        <x:v>2.175</x:v>
      </x:c>
      <x:c r="E15" s="63" t="n">
        <x:f>B15*Inputs!B8</x:f>
        <x:v>2.175</x:v>
      </x:c>
      <x:c r="F15" s="59"/>
      <x:c r="G15" s="59"/>
      <x:c r="H15" s="59"/>
    </x:row>
    <x:row r="16">
      <x:c r="A16" s="62" t="n">
        <x:v>1</x:v>
      </x:c>
      <x:c r="B16" s="63" t="n">
        <x:v>2.9</x:v>
      </x:c>
      <x:c r="C16" s="63" t="n">
        <x:f>B16*(1-A16)</x:f>
        <x:v>0</x:v>
      </x:c>
      <x:c r="D16" s="63" t="n">
        <x:f>B16*A16</x:f>
        <x:v>2.9</x:v>
      </x:c>
      <x:c r="E16" s="63" t="n">
        <x:f>B16*Inputs!B8</x:f>
        <x:v>2.175</x:v>
      </x:c>
      <x:c r="F16" s="59"/>
      <x:c r="G16" s="59"/>
      <x:c r="H16" s="59"/>
    </x:row>
    <x:row r="17">
      <x:c r="A17" s="59"/>
      <x:c r="B17" s="59"/>
      <x:c r="C17" s="59"/>
      <x:c r="D17" s="59"/>
      <x:c r="E17" s="59"/>
      <x:c r="F17" s="59"/>
      <x:c r="G17" s="59"/>
      <x:c r="H17" s="59"/>
    </x:row>
    <x:row r="18">
      <x:c r="A18" s="59"/>
      <x:c r="B18" s="59"/>
      <x:c r="C18" s="59"/>
      <x:c r="D18" s="59"/>
      <x:c r="E18" s="59"/>
      <x:c r="F18" s="59"/>
      <x:c r="G18" s="59"/>
      <x:c r="H18" s="59"/>
    </x:row>
    <x:row r="19">
      <x:c r="A19" s="59"/>
      <x:c r="B19" s="59"/>
      <x:c r="C19" s="59"/>
      <x:c r="D19" s="59"/>
      <x:c r="E19" s="59"/>
      <x:c r="F19" s="59"/>
      <x:c r="G19" s="59"/>
      <x:c r="H19" s="59"/>
    </x:row>
    <x:row r="20">
      <x:c r="A20" s="59"/>
      <x:c r="B20" s="59"/>
      <x:c r="C20" s="59"/>
      <x:c r="D20" s="59"/>
      <x:c r="E20" s="59"/>
      <x:c r="F20" s="59"/>
      <x:c r="G20" s="59"/>
      <x:c r="H20" s="59"/>
    </x:row>
    <x:row r="21">
      <x:c r="A21" s="59"/>
      <x:c r="B21" s="59"/>
      <x:c r="C21" s="59"/>
      <x:c r="D21" s="59"/>
      <x:c r="E21" s="59"/>
      <x:c r="F21" s="59"/>
      <x:c r="G21" s="59"/>
      <x:c r="H21" s="59"/>
    </x:row>
    <x:row r="22">
      <x:c r="A22" s="59"/>
      <x:c r="B22" s="59"/>
      <x:c r="C22" s="59"/>
      <x:c r="D22" s="59"/>
      <x:c r="E22" s="59"/>
      <x:c r="F22" s="59"/>
      <x:c r="G22" s="59"/>
      <x:c r="H22" s="59"/>
    </x:row>
    <x:row r="23">
      <x:c r="A23" s="59"/>
      <x:c r="B23" s="59"/>
      <x:c r="C23" s="59"/>
      <x:c r="D23" s="59"/>
      <x:c r="E23" s="59"/>
      <x:c r="F23" s="59"/>
      <x:c r="G23" s="59"/>
      <x:c r="H23" s="59"/>
    </x:row>
    <x:row r="24">
      <x:c r="A24" s="59"/>
      <x:c r="B24" s="59"/>
      <x:c r="C24" s="59"/>
      <x:c r="D24" s="59"/>
      <x:c r="E24" s="59"/>
      <x:c r="F24" s="59"/>
      <x:c r="G24" s="59"/>
      <x:c r="H24" s="59"/>
    </x:row>
    <x:row r="25">
      <x:c r="A25" s="59"/>
      <x:c r="B25" s="59"/>
      <x:c r="C25" s="59"/>
      <x:c r="D25" s="59"/>
      <x:c r="E25" s="59"/>
      <x:c r="F25" s="59"/>
      <x:c r="G25" s="59"/>
      <x:c r="H25" s="59"/>
    </x:row>
    <x:row r="26">
      <x:c r="A26" s="59"/>
      <x:c r="B26" s="59"/>
      <x:c r="C26" s="59"/>
      <x:c r="D26" s="59"/>
      <x:c r="E26" s="59"/>
      <x:c r="F26" s="59"/>
      <x:c r="G26" s="59"/>
      <x:c r="H26" s="59"/>
    </x:row>
    <x:row r="27">
      <x:c r="A27" s="59"/>
      <x:c r="B27" s="59"/>
      <x:c r="C27" s="59"/>
      <x:c r="D27" s="59"/>
      <x:c r="E27" s="59"/>
      <x:c r="F27" s="59"/>
      <x:c r="G27" s="59"/>
      <x:c r="H27" s="59"/>
    </x:row>
    <x:row r="28">
      <x:c r="A28" s="59"/>
      <x:c r="B28" s="59"/>
      <x:c r="C28" s="59"/>
      <x:c r="D28" s="59"/>
      <x:c r="E28" s="59"/>
      <x:c r="F28" s="59"/>
      <x:c r="G28" s="59"/>
      <x:c r="H28" s="59"/>
    </x:row>
    <x:row r="29">
      <x:c r="A29" s="59"/>
      <x:c r="B29" s="59"/>
      <x:c r="C29" s="59"/>
      <x:c r="D29" s="59"/>
      <x:c r="E29" s="59"/>
      <x:c r="F29" s="59"/>
      <x:c r="G29" s="59"/>
      <x:c r="H29" s="59"/>
    </x:row>
    <x:row r="30">
      <x:c r="A30" s="59"/>
      <x:c r="B30" s="59"/>
      <x:c r="C30" s="59"/>
      <x:c r="D30" s="59"/>
      <x:c r="E30" s="59"/>
      <x:c r="F30" s="59"/>
      <x:c r="G30" s="59"/>
      <x:c r="H30" s="59"/>
    </x:row>
    <x:row r="31">
      <x:c r="A31" s="59"/>
      <x:c r="B31" s="59"/>
      <x:c r="C31" s="59"/>
      <x:c r="D31" s="59"/>
      <x:c r="E31" s="59"/>
      <x:c r="F31" s="59"/>
      <x:c r="G31" s="59"/>
      <x:c r="H31" s="59"/>
    </x:row>
    <x:row r="32">
      <x:c r="A32" s="59"/>
      <x:c r="B32" s="59"/>
      <x:c r="C32" s="59"/>
      <x:c r="D32" s="59"/>
      <x:c r="E32" s="59"/>
      <x:c r="F32" s="59"/>
      <x:c r="G32" s="59"/>
      <x:c r="H32" s="59"/>
    </x:row>
    <x:row r="33">
      <x:c r="A33" s="59"/>
      <x:c r="B33" s="59"/>
      <x:c r="C33" s="59"/>
      <x:c r="D33" s="59"/>
      <x:c r="E33" s="59"/>
      <x:c r="F33" s="59"/>
      <x:c r="G33" s="59"/>
      <x:c r="H33" s="59"/>
    </x:row>
    <x:row r="34">
      <x:c r="A34" s="59"/>
      <x:c r="B34" s="59"/>
      <x:c r="C34" s="59"/>
      <x:c r="D34" s="59"/>
      <x:c r="E34" s="59"/>
      <x:c r="F34" s="59"/>
      <x:c r="G34" s="59"/>
      <x:c r="H34" s="59"/>
    </x:row>
    <x:row r="35">
      <x:c r="A35" s="59"/>
      <x:c r="B35" s="59"/>
      <x:c r="C35" s="59"/>
      <x:c r="D35" s="59"/>
      <x:c r="E35" s="59"/>
      <x:c r="F35" s="59"/>
      <x:c r="G35" s="59"/>
      <x:c r="H35" s="59"/>
    </x:row>
    <x:row r="36">
      <x:c r="A36" s="59"/>
      <x:c r="B36" s="59"/>
      <x:c r="C36" s="59"/>
      <x:c r="D36" s="59"/>
      <x:c r="E36" s="59"/>
      <x:c r="F36" s="59"/>
      <x:c r="G36" s="59"/>
      <x:c r="H36" s="59"/>
    </x:row>
    <x:row r="37">
      <x:c r="A37" s="59"/>
      <x:c r="B37" s="59"/>
      <x:c r="C37" s="59"/>
      <x:c r="D37" s="59"/>
      <x:c r="E37" s="59"/>
      <x:c r="F37" s="59"/>
      <x:c r="G37" s="59"/>
      <x:c r="H37" s="59"/>
    </x:row>
    <x:row r="38">
      <x:c r="A38" s="59"/>
      <x:c r="B38" s="59"/>
      <x:c r="C38" s="59"/>
      <x:c r="D38" s="59"/>
      <x:c r="E38" s="59"/>
      <x:c r="F38" s="59"/>
      <x:c r="G38" s="59"/>
      <x:c r="H38" s="59"/>
    </x:row>
    <x:row r="39">
      <x:c r="A39" s="59"/>
      <x:c r="B39" s="59"/>
      <x:c r="C39" s="59"/>
      <x:c r="D39" s="59"/>
      <x:c r="E39" s="59"/>
      <x:c r="F39" s="59"/>
      <x:c r="G39" s="59"/>
      <x:c r="H39" s="59"/>
    </x:row>
    <x:row r="40">
      <x:c r="A40" s="59"/>
      <x:c r="B40" s="59"/>
      <x:c r="C40" s="59"/>
      <x:c r="D40" s="59"/>
      <x:c r="E40" s="59"/>
      <x:c r="F40" s="59"/>
      <x:c r="G40" s="59"/>
      <x:c r="H40" s="59"/>
    </x:row>
  </x:sheetData>
  <x:mergeCells>
    <x:mergeCell ref="A1:F2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</x:cols>
  <x:sheetData>
    <x:row r="1">
      <x:c r="A1" s="58" t="str">
        <x:v>ICPRB Medium Scenario - WMA Data-Center Consumptive Use</x:v>
      </x:c>
      <x:c r="B1" s="58"/>
      <x:c r="C1" s="58"/>
      <x:c r="D1" s="59"/>
      <x:c r="E1" s="59"/>
      <x:c r="F1" s="59"/>
      <x:c r="G1" s="59"/>
      <x:c r="H1" s="59"/>
    </x:row>
    <x:row r="2">
      <x:c r="A2" s="58"/>
      <x:c r="B2" s="58"/>
      <x:c r="C2" s="58"/>
      <x:c r="D2" s="59"/>
      <x:c r="E2" s="59"/>
      <x:c r="F2" s="59"/>
      <x:c r="G2" s="59"/>
      <x:c r="H2" s="59"/>
    </x:row>
    <x:row r="3">
      <x:c r="A3" s="59"/>
      <x:c r="B3" s="59"/>
      <x:c r="C3" s="59"/>
      <x:c r="D3" s="59"/>
      <x:c r="E3" s="59"/>
      <x:c r="F3" s="59"/>
      <x:c r="G3" s="59"/>
      <x:c r="H3" s="59"/>
    </x:row>
    <x:row r="4">
      <x:c r="A4" s="60" t="str">
        <x:v>Year</x:v>
      </x:c>
      <x:c r="B4" s="60" t="str">
        <x:v>Annual-average MGD</x:v>
      </x:c>
      <x:c r="C4" s="60" t="str">
        <x:v>Peak-day MGD</x:v>
      </x:c>
      <x:c r="D4" s="59"/>
      <x:c r="E4" s="60" t="str">
        <x:v>Derived</x:v>
      </x:c>
      <x:c r="F4" s="60" t="str">
        <x:v>Value</x:v>
      </x:c>
      <x:c r="G4" s="59"/>
      <x:c r="H4" s="59"/>
    </x:row>
    <x:row r="5">
      <x:c r="A5" s="59" t="n">
        <x:v>2025</x:v>
      </x:c>
      <x:c r="B5" s="96" t="n">
        <x:v>4</x:v>
      </x:c>
      <x:c r="C5" s="96" t="n">
        <x:v>14.3</x:v>
      </x:c>
      <x:c r="D5" s="59"/>
      <x:c r="E5" s="59" t="str">
        <x:v>2025 peak/average</x:v>
      </x:c>
      <x:c r="F5" s="64" t="n">
        <x:f>C5/B5</x:f>
        <x:v>3.575</x:v>
      </x:c>
      <x:c r="G5" s="59"/>
      <x:c r="H5" s="59"/>
    </x:row>
    <x:row r="6">
      <x:c r="A6" s="59" t="n">
        <x:v>2030</x:v>
      </x:c>
      <x:c r="B6" s="96" t="n">
        <x:v>10.1</x:v>
      </x:c>
      <x:c r="C6" s="96" t="n">
        <x:v>36.6</x:v>
      </x:c>
      <x:c r="D6" s="59"/>
      <x:c r="E6" s="59" t="str">
        <x:v>2050 peak/average</x:v>
      </x:c>
      <x:c r="F6" s="64" t="n">
        <x:f>C10/B10</x:f>
        <x:v>3.626126126126126</x:v>
      </x:c>
      <x:c r="G6" s="59"/>
      <x:c r="H6" s="59"/>
    </x:row>
    <x:row r="7">
      <x:c r="A7" s="59" t="n">
        <x:v>2035</x:v>
      </x:c>
      <x:c r="B7" s="96" t="n">
        <x:v>16</x:v>
      </x:c>
      <x:c r="C7" s="96" t="n">
        <x:v>58</x:v>
      </x:c>
      <x:c r="D7" s="59"/>
      <x:c r="E7" s="59" t="str">
        <x:v>2050 / 2025 average growth</x:v>
      </x:c>
      <x:c r="F7" s="64" t="n">
        <x:f>B10/B5</x:f>
        <x:v>5.55</x:v>
      </x:c>
      <x:c r="G7" s="59"/>
      <x:c r="H7" s="59"/>
    </x:row>
    <x:row r="8">
      <x:c r="A8" s="59" t="n">
        <x:v>2040</x:v>
      </x:c>
      <x:c r="B8" s="96" t="n">
        <x:v>18.7</x:v>
      </x:c>
      <x:c r="C8" s="96" t="n">
        <x:v>67.5</x:v>
      </x:c>
      <x:c r="D8" s="59"/>
      <x:c r="E8" s="59"/>
      <x:c r="F8" s="59"/>
      <x:c r="G8" s="59"/>
      <x:c r="H8" s="59"/>
    </x:row>
    <x:row r="9">
      <x:c r="A9" s="59" t="n">
        <x:v>2045</x:v>
      </x:c>
      <x:c r="B9" s="96" t="n">
        <x:v>20.7</x:v>
      </x:c>
      <x:c r="C9" s="96" t="n">
        <x:v>74.9</x:v>
      </x:c>
      <x:c r="D9" s="59"/>
      <x:c r="E9" s="59"/>
      <x:c r="F9" s="59"/>
      <x:c r="G9" s="59"/>
      <x:c r="H9" s="59"/>
    </x:row>
    <x:row r="10">
      <x:c r="A10" s="59" t="n">
        <x:v>2050</x:v>
      </x:c>
      <x:c r="B10" s="96" t="n">
        <x:v>22.2</x:v>
      </x:c>
      <x:c r="C10" s="96" t="n">
        <x:v>80.5</x:v>
      </x:c>
      <x:c r="D10" s="59"/>
      <x:c r="E10" s="59"/>
      <x:c r="F10" s="59"/>
      <x:c r="G10" s="59"/>
      <x:c r="H10" s="59"/>
    </x:row>
    <x:row r="11">
      <x:c r="A11" s="59"/>
      <x:c r="B11" s="59"/>
      <x:c r="C11" s="59"/>
      <x:c r="D11" s="59"/>
      <x:c r="E11" s="59"/>
      <x:c r="F11" s="59"/>
      <x:c r="G11" s="59"/>
      <x:c r="H11" s="59"/>
    </x:row>
    <x:row r="12">
      <x:c r="A12" s="59"/>
      <x:c r="B12" s="59"/>
      <x:c r="C12" s="59"/>
      <x:c r="D12" s="59"/>
      <x:c r="E12" s="59"/>
      <x:c r="F12" s="59"/>
      <x:c r="G12" s="59"/>
      <x:c r="H12" s="59"/>
    </x:row>
    <x:row r="13">
      <x:c r="A13" s="59"/>
      <x:c r="B13" s="59"/>
      <x:c r="C13" s="59"/>
      <x:c r="D13" s="59"/>
      <x:c r="E13" s="59"/>
      <x:c r="F13" s="59"/>
      <x:c r="G13" s="59"/>
      <x:c r="H13" s="59"/>
    </x:row>
    <x:row r="14">
      <x:c r="A14" s="59"/>
      <x:c r="B14" s="59"/>
      <x:c r="C14" s="59"/>
      <x:c r="D14" s="59"/>
      <x:c r="E14" s="59"/>
      <x:c r="F14" s="59"/>
      <x:c r="G14" s="59"/>
      <x:c r="H14" s="59"/>
    </x:row>
    <x:row r="15">
      <x:c r="A15" s="59"/>
      <x:c r="B15" s="59"/>
      <x:c r="C15" s="59"/>
      <x:c r="D15" s="59"/>
      <x:c r="E15" s="59"/>
      <x:c r="F15" s="59"/>
      <x:c r="G15" s="59"/>
      <x:c r="H15" s="59"/>
    </x:row>
    <x:row r="16">
      <x:c r="A16" s="59"/>
      <x:c r="B16" s="59"/>
      <x:c r="C16" s="59"/>
      <x:c r="D16" s="59"/>
      <x:c r="E16" s="59"/>
      <x:c r="F16" s="59"/>
      <x:c r="G16" s="59"/>
      <x:c r="H16" s="59"/>
    </x:row>
    <x:row r="17">
      <x:c r="A17" s="59"/>
      <x:c r="B17" s="59"/>
      <x:c r="C17" s="59"/>
      <x:c r="D17" s="59"/>
      <x:c r="E17" s="59"/>
      <x:c r="F17" s="59"/>
      <x:c r="G17" s="59"/>
      <x:c r="H17" s="59"/>
    </x:row>
    <x:row r="18">
      <x:c r="A18" s="59"/>
      <x:c r="B18" s="59"/>
      <x:c r="C18" s="59"/>
      <x:c r="D18" s="59"/>
      <x:c r="E18" s="59"/>
      <x:c r="F18" s="59"/>
      <x:c r="G18" s="59"/>
      <x:c r="H18" s="59"/>
    </x:row>
    <x:row r="19">
      <x:c r="A19" s="59"/>
      <x:c r="B19" s="59"/>
      <x:c r="C19" s="59"/>
      <x:c r="D19" s="59"/>
      <x:c r="E19" s="59"/>
      <x:c r="F19" s="59"/>
      <x:c r="G19" s="59"/>
      <x:c r="H19" s="59"/>
    </x:row>
    <x:row r="20">
      <x:c r="A20" s="59"/>
      <x:c r="B20" s="59"/>
      <x:c r="C20" s="59"/>
      <x:c r="D20" s="59"/>
      <x:c r="E20" s="59"/>
      <x:c r="F20" s="59"/>
      <x:c r="G20" s="59"/>
      <x:c r="H20" s="59"/>
    </x:row>
    <x:row r="21">
      <x:c r="A21" s="59"/>
      <x:c r="B21" s="59"/>
      <x:c r="C21" s="59"/>
      <x:c r="D21" s="59"/>
      <x:c r="E21" s="59"/>
      <x:c r="F21" s="59"/>
      <x:c r="G21" s="59"/>
      <x:c r="H21" s="59"/>
    </x:row>
    <x:row r="22">
      <x:c r="A22" s="59"/>
      <x:c r="B22" s="59"/>
      <x:c r="C22" s="59"/>
      <x:c r="D22" s="59"/>
      <x:c r="E22" s="59"/>
      <x:c r="F22" s="59"/>
      <x:c r="G22" s="59"/>
      <x:c r="H22" s="59"/>
    </x:row>
    <x:row r="23">
      <x:c r="A23" s="59"/>
      <x:c r="B23" s="59"/>
      <x:c r="C23" s="59"/>
      <x:c r="D23" s="59"/>
      <x:c r="E23" s="59"/>
      <x:c r="F23" s="59"/>
      <x:c r="G23" s="59"/>
      <x:c r="H23" s="59"/>
    </x:row>
    <x:row r="24">
      <x:c r="A24" s="59"/>
      <x:c r="B24" s="59"/>
      <x:c r="C24" s="59"/>
      <x:c r="D24" s="59"/>
      <x:c r="E24" s="59"/>
      <x:c r="F24" s="59"/>
      <x:c r="G24" s="59"/>
      <x:c r="H24" s="59"/>
    </x:row>
    <x:row r="25">
      <x:c r="A25" s="59"/>
      <x:c r="B25" s="59"/>
      <x:c r="C25" s="59"/>
      <x:c r="D25" s="59"/>
      <x:c r="E25" s="59"/>
      <x:c r="F25" s="59"/>
      <x:c r="G25" s="59"/>
      <x:c r="H25" s="59"/>
    </x:row>
    <x:row r="26">
      <x:c r="A26" s="59"/>
      <x:c r="B26" s="59"/>
      <x:c r="C26" s="59"/>
      <x:c r="D26" s="59"/>
      <x:c r="E26" s="59"/>
      <x:c r="F26" s="59"/>
      <x:c r="G26" s="59"/>
      <x:c r="H26" s="59"/>
    </x:row>
    <x:row r="27">
      <x:c r="A27" s="59"/>
      <x:c r="B27" s="59"/>
      <x:c r="C27" s="59"/>
      <x:c r="D27" s="59"/>
      <x:c r="E27" s="59"/>
      <x:c r="F27" s="59"/>
      <x:c r="G27" s="59"/>
      <x:c r="H27" s="59"/>
    </x:row>
    <x:row r="28">
      <x:c r="A28" s="59"/>
      <x:c r="B28" s="59"/>
      <x:c r="C28" s="59"/>
      <x:c r="D28" s="59"/>
      <x:c r="E28" s="59"/>
      <x:c r="F28" s="59"/>
      <x:c r="G28" s="59"/>
      <x:c r="H28" s="59"/>
    </x:row>
    <x:row r="29">
      <x:c r="A29" s="59"/>
      <x:c r="B29" s="59"/>
      <x:c r="C29" s="59"/>
      <x:c r="D29" s="59"/>
      <x:c r="E29" s="59"/>
      <x:c r="F29" s="59"/>
      <x:c r="G29" s="59"/>
      <x:c r="H29" s="59"/>
    </x:row>
    <x:row r="30">
      <x:c r="A30" s="59"/>
      <x:c r="B30" s="59"/>
      <x:c r="C30" s="59"/>
      <x:c r="D30" s="59"/>
      <x:c r="E30" s="59"/>
      <x:c r="F30" s="59"/>
      <x:c r="G30" s="59"/>
      <x:c r="H30" s="59"/>
    </x:row>
    <x:row r="31">
      <x:c r="A31" s="59"/>
      <x:c r="B31" s="59"/>
      <x:c r="C31" s="59"/>
      <x:c r="D31" s="59"/>
      <x:c r="E31" s="59"/>
      <x:c r="F31" s="59"/>
      <x:c r="G31" s="59"/>
      <x:c r="H31" s="59"/>
    </x:row>
    <x:row r="32">
      <x:c r="A32" s="59"/>
      <x:c r="B32" s="59"/>
      <x:c r="C32" s="59"/>
      <x:c r="D32" s="59"/>
      <x:c r="E32" s="59"/>
      <x:c r="F32" s="59"/>
      <x:c r="G32" s="59"/>
      <x:c r="H32" s="59"/>
    </x:row>
    <x:row r="33">
      <x:c r="A33" s="59"/>
      <x:c r="B33" s="59"/>
      <x:c r="C33" s="59"/>
      <x:c r="D33" s="59"/>
      <x:c r="E33" s="59"/>
      <x:c r="F33" s="59"/>
      <x:c r="G33" s="59"/>
      <x:c r="H33" s="59"/>
    </x:row>
    <x:row r="34">
      <x:c r="A34" s="59"/>
      <x:c r="B34" s="59"/>
      <x:c r="C34" s="59"/>
      <x:c r="D34" s="59"/>
      <x:c r="E34" s="59"/>
      <x:c r="F34" s="59"/>
      <x:c r="G34" s="59"/>
      <x:c r="H34" s="59"/>
    </x:row>
    <x:row r="35">
      <x:c r="A35" s="59"/>
      <x:c r="B35" s="59"/>
      <x:c r="C35" s="59"/>
      <x:c r="D35" s="59"/>
      <x:c r="E35" s="59"/>
      <x:c r="F35" s="59"/>
      <x:c r="G35" s="59"/>
      <x:c r="H35" s="59"/>
    </x:row>
    <x:row r="36">
      <x:c r="A36" s="59"/>
      <x:c r="B36" s="59"/>
      <x:c r="C36" s="59"/>
      <x:c r="D36" s="59"/>
      <x:c r="E36" s="59"/>
      <x:c r="F36" s="59"/>
      <x:c r="G36" s="59"/>
      <x:c r="H36" s="59"/>
    </x:row>
    <x:row r="37">
      <x:c r="A37" s="59"/>
      <x:c r="B37" s="59"/>
      <x:c r="C37" s="59"/>
      <x:c r="D37" s="59"/>
      <x:c r="E37" s="59"/>
      <x:c r="F37" s="59"/>
      <x:c r="G37" s="59"/>
      <x:c r="H37" s="59"/>
    </x:row>
    <x:row r="38">
      <x:c r="A38" s="59"/>
      <x:c r="B38" s="59"/>
      <x:c r="C38" s="59"/>
      <x:c r="D38" s="59"/>
      <x:c r="E38" s="59"/>
      <x:c r="F38" s="59"/>
      <x:c r="G38" s="59"/>
      <x:c r="H38" s="59"/>
    </x:row>
    <x:row r="39">
      <x:c r="A39" s="59"/>
      <x:c r="B39" s="59"/>
      <x:c r="C39" s="59"/>
      <x:c r="D39" s="59"/>
      <x:c r="E39" s="59"/>
      <x:c r="F39" s="59"/>
      <x:c r="G39" s="59"/>
      <x:c r="H39" s="59"/>
    </x:row>
    <x:row r="40">
      <x:c r="A40" s="59"/>
      <x:c r="B40" s="59"/>
      <x:c r="C40" s="59"/>
      <x:c r="D40" s="59"/>
      <x:c r="E40" s="59"/>
      <x:c r="F40" s="59"/>
      <x:c r="G40" s="59"/>
      <x:c r="H40" s="59"/>
    </x:row>
  </x:sheetData>
  <x:mergeCells>
    <x:mergeCell ref="A1:C2"/>
  </x:mergeCell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defaultRowHeight="15"/>
  <x:cols>
    <x:col min="1" max="1" width="8" hidden="0" customWidth="1"/>
    <x:col min="2" max="2" width="42" hidden="0" customWidth="1"/>
    <x:col min="3" max="3" width="24" hidden="0" customWidth="1"/>
    <x:col min="4" max="4" width="16" hidden="0" customWidth="1"/>
    <x:col min="5" max="5" width="16" hidden="0" customWidth="1"/>
    <x:col min="6" max="6" width="45" hidden="0" customWidth="1"/>
    <x:col min="7" max="7" width="55" hidden="0" customWidth="1"/>
    <x:col min="8" max="8" width="50" hidden="0" customWidth="1"/>
  </x:cols>
  <x:sheetData>
    <x:row r="1">
      <x:c r="A1" s="58" t="str">
        <x:v>R04 Evidence / Source Register</x:v>
      </x:c>
      <x:c r="B1" s="58"/>
      <x:c r="C1" s="58"/>
      <x:c r="D1" s="58"/>
      <x:c r="E1" s="58"/>
      <x:c r="F1" s="58"/>
      <x:c r="G1" s="58"/>
      <x:c r="H1" s="58"/>
    </x:row>
    <x:row r="2">
      <x:c r="A2" s="58"/>
      <x:c r="B2" s="58"/>
      <x:c r="C2" s="58"/>
      <x:c r="D2" s="58"/>
      <x:c r="E2" s="58"/>
      <x:c r="F2" s="58"/>
      <x:c r="G2" s="58"/>
      <x:c r="H2" s="58"/>
    </x:row>
    <x:row r="3">
      <x:c r="A3" s="59"/>
      <x:c r="B3" s="59"/>
      <x:c r="C3" s="59"/>
      <x:c r="D3" s="59"/>
      <x:c r="E3" s="59"/>
      <x:c r="F3" s="59"/>
      <x:c r="G3" s="59"/>
      <x:c r="H3" s="59"/>
    </x:row>
    <x:row r="4">
      <x:c r="A4" s="60" t="str">
        <x:v>ID</x:v>
      </x:c>
      <x:c r="B4" s="60" t="str">
        <x:v>Source</x:v>
      </x:c>
      <x:c r="C4" s="60" t="str">
        <x:v>Publisher</x:v>
      </x:c>
      <x:c r="D4" s="60" t="str">
        <x:v>Year</x:v>
      </x:c>
      <x:c r="E4" s="60" t="str">
        <x:v>Evidence class</x:v>
      </x:c>
      <x:c r="F4" s="60" t="str">
        <x:v>Used for</x:v>
      </x:c>
      <x:c r="G4" s="60" t="str">
        <x:v>Access / DOI</x:v>
      </x:c>
      <x:c r="H4" s="60" t="str">
        <x:v>Notes</x:v>
      </x:c>
    </x:row>
    <x:row r="5">
      <x:c r="A5" s="59" t="str">
        <x:v>S01</x:v>
      </x:c>
      <x:c r="B5" s="59" t="str">
        <x:v>Data Center Water Use</x:v>
      </x:c>
      <x:c r="C5" s="59" t="str">
        <x:v>Loudoun Water</x:v>
      </x:c>
      <x:c r="D5" s="59" t="n">
        <x:v>2026</x:v>
      </x:c>
      <x:c r="E5" s="59" t="str">
        <x:v>E1 utility-reported</x:v>
      </x:c>
      <x:c r="F5" s="59" t="str">
        <x:v>2025 local baseline, cooling-system counts, 90 MGD permitted future capacity</x:v>
      </x:c>
      <x:c r="G5" s="59" t="str">
        <x:v>https://www.loudounwater.org/data-center-water-use</x:v>
      </x:c>
      <x:c r="H5" s="59" t="str">
        <x:v>Primary local utility source; infographic values</x:v>
      </x:c>
    </x:row>
    <x:row r="6">
      <x:c r="A6" s="59" t="str">
        <x:v>S02</x:v>
      </x:c>
      <x:c r="B6" s="59" t="str">
        <x:v>Reclaimed Water Program</x:v>
      </x:c>
      <x:c r="C6" s="59" t="str">
        <x:v>Loudoun Water</x:v>
      </x:c>
      <x:c r="D6" s="59" t="n">
        <x:v>2026</x:v>
      </x:c>
      <x:c r="E6" s="59" t="str">
        <x:v>E1 utility-reported</x:v>
      </x:c>
      <x:c r="F6" s="59" t="str">
        <x:v>Reclaimed system availability constraints; &gt;750M gal delivered in 2025</x:v>
      </x:c>
      <x:c r="G6" s="59" t="str">
        <x:v>https://www.loudounwater.org/commercial-customers/reclaimed-water-program</x:v>
      </x:c>
      <x:c r="H6" s="59" t="str">
        <x:v>Reclaimed connections subject to supply/hydraulic limits and utility allocation</x:v>
      </x:c>
    </x:row>
    <x:row r="7">
      <x:c r="A7" s="59" t="str">
        <x:v>S03</x:v>
      </x:c>
      <x:c r="B7" s="59" t="str">
        <x:v>Water Reclamation</x:v>
      </x:c>
      <x:c r="C7" s="59" t="str">
        <x:v>Loudoun Water</x:v>
      </x:c>
      <x:c r="D7" s="59" t="n">
        <x:v>2026</x:v>
      </x:c>
      <x:c r="E7" s="59" t="str">
        <x:v>E1 utility-reported</x:v>
      </x:c>
      <x:c r="F7" s="59" t="str">
        <x:v>BRWRF treatment/reuse context</x:v>
      </x:c>
      <x:c r="G7" s="59" t="str">
        <x:v>https://www.loudounwater.org/water-reclamation</x:v>
      </x:c>
      <x:c r="H7" s="59" t="str">
        <x:v>About 10 MGD treated; about 2 MGD distributed as reclaimed on page snapshot</x:v>
      </x:c>
    </x:row>
    <x:row r="8">
      <x:c r="A8" s="59" t="str">
        <x:v>S04</x:v>
      </x:c>
      <x:c r="B8" s="59" t="str">
        <x:v>2025 Washington Metropolitan Area Water Supply Study</x:v>
      </x:c>
      <x:c r="C8" s="59" t="str">
        <x:v>ICPRB</x:v>
      </x:c>
      <x:c r="D8" s="59" t="n">
        <x:v>2025</x:v>
      </x:c>
      <x:c r="E8" s="59" t="str">
        <x:v>E1/E2 official study</x:v>
      </x:c>
      <x:c r="F8" s="59" t="str">
        <x:v>WUP scenarios; WMA projections; Loudoun observed WUP</x:v>
      </x:c>
      <x:c r="G8" s="59" t="str">
        <x:v>https://www.potomacriver.org/wp-content/uploads/2025/12/2025_WMA_Water_Supply_Study_ICPRB_Dec-2025-export.pdf</x:v>
      </x:c>
      <x:c r="H8" s="59" t="str">
        <x:v>Table 6-5 and Figure 6-5 are core model inputs</x:v>
      </x:c>
    </x:row>
    <x:row r="9">
      <x:c r="A9" s="59" t="str">
        <x:v>S05</x:v>
      </x:c>
      <x:c r="B9" s="59" t="str">
        <x:v>Data Centers and Water Use in the Potomac River Basin</x:v>
      </x:c>
      <x:c r="C9" s="59" t="str">
        <x:v>ICPRB</x:v>
      </x:c>
      <x:c r="D9" s="59" t="n">
        <x:v>2026</x:v>
      </x:c>
      <x:c r="E9" s="59" t="str">
        <x:v>E1/E2 official synthesis</x:v>
      </x:c>
      <x:c r="F9" s="59" t="str">
        <x:v>Current/peak basin data-center water use, cooling mix, 75% consumptive-use assumption</x:v>
      </x:c>
      <x:c r="G9" s="59" t="str">
        <x:v>https://www.potomacriver.org/focus-areas/water-resources-and-drinking-water/water-resources/planning/data-centers-and-water-use-in-the-potomac-river-basin/</x:v>
      </x:c>
      <x:c r="H9" s="59" t="str">
        <x:v>Use with S04 for study details</x:v>
      </x:c>
    </x:row>
    <x:row r="10">
      <x:c r="A10" s="59" t="str">
        <x:v>S06</x:v>
      </x:c>
      <x:c r="B10" s="59" t="str">
        <x:v>New report exposes vulnerabilities of WMA water supply</x:v>
      </x:c>
      <x:c r="C10" s="59" t="str">
        <x:v>ICPRB</x:v>
      </x:c>
      <x:c r="D10" s="59" t="n">
        <x:v>2025</x:v>
      </x:c>
      <x:c r="E10" s="59" t="str">
        <x:v>E2 official model result</x:v>
      </x:c>
      <x:c r="F10" s="59" t="str">
        <x:v>Regional drought shortage risk context</x:v>
      </x:c>
      <x:c r="G10" s="59" t="str">
        <x:v>https://www.potomacriver.org/news/news-release-new-report-exposes-the-vulnerabilities-of-the-washington-metropolitan-areas-water-supply/</x:v>
      </x:c>
      <x:c r="H10" s="59" t="str">
        <x:v>Up to ~1% shortage chance in 2030 and ~5% in 2050 in modeled conditions</x:v>
      </x:c>
    </x:row>
    <x:row r="11">
      <x:c r="A11" s="59" t="str">
        <x:v>S07</x:v>
      </x:c>
      <x:c r="B11" s="59" t="str">
        <x:v>2024 United States Data Center Energy Usage Report</x:v>
      </x:c>
      <x:c r="C11" s="59" t="str">
        <x:v>LBNL / US DOE</x:v>
      </x:c>
      <x:c r="D11" s="59" t="n">
        <x:v>2024</x:v>
      </x:c>
      <x:c r="E11" s="59" t="str">
        <x:v>E2 national research</x:v>
      </x:c>
      <x:c r="F11" s="59" t="str">
        <x:v>WUE variability; direct vs indirect water boundary</x:v>
      </x:c>
      <x:c r="G11" s="59" t="str">
        <x:v>https://eta.lbl.gov/publications/2024-lbnl-data-center-energy-usage-report</x:v>
      </x:c>
      <x:c r="H11" s="59" t="str">
        <x:v>DOI: 10.71468/P1WC7Q</x:v>
      </x:c>
    </x:row>
    <x:row r="12">
      <x:c r="A12" s="59" t="str">
        <x:v>S08</x:v>
      </x:c>
      <x:c r="B12" s="59" t="str">
        <x:v>Data Centers Water Footprint: The Need for More Transparency</x:v>
      </x:c>
      <x:c r="C12" s="59" t="str">
        <x:v>AGU Advances</x:v>
      </x:c>
      <x:c r="D12" s="59" t="n">
        <x:v>2026</x:v>
      </x:c>
      <x:c r="E12" s="59" t="str">
        <x:v>E3 peer-reviewed commentary</x:v>
      </x:c>
      <x:c r="F12" s="59" t="str">
        <x:v>Literature gap: local/seasonal impacts and transparency</x:v>
      </x:c>
      <x:c r="G12" s="59" t="str">
        <x:v>https://doi.org/10.1029/2025AV002140</x:v>
      </x:c>
      <x:c r="H12" s="59" t="str">
        <x:v>Privette, Barros &amp; Cai</x:v>
      </x:c>
    </x:row>
    <x:row r="13">
      <x:c r="A13" s="59" t="str">
        <x:v>S09</x:v>
      </x:c>
      <x:c r="B13" s="59" t="str">
        <x:v>Aqueduct Water Risk Atlas / Aqueduct 4.0</x:v>
      </x:c>
      <x:c r="C13" s="59" t="str">
        <x:v>World Resources Institute</x:v>
      </x:c>
      <x:c r="D13" s="59" t="n">
        <x:v>2023</x:v>
      </x:c>
      <x:c r="E13" s="59" t="str">
        <x:v>E3 public dataset</x:v>
      </x:c>
      <x:c r="F13" s="59" t="str">
        <x:v>Secondary basin-stress screening and future-risk context</x:v>
      </x:c>
      <x:c r="G13" s="59" t="str">
        <x:v>https://www.wri.org/aqueduct</x:v>
      </x:c>
      <x:c r="H13" s="59" t="str">
        <x:v>Not used to override local utility/basin studies</x:v>
      </x:c>
    </x:row>
    <x:row r="14">
      <x:c r="A14" s="59" t="str">
        <x:v>S10</x:v>
      </x:c>
      <x:c r="B14" s="59" t="str">
        <x:v>Data centers in Virginia</x:v>
      </x:c>
      <x:c r="C14" s="59" t="str">
        <x:v>Virginia JLARC</x:v>
      </x:c>
      <x:c r="D14" s="59" t="n">
        <x:v>2024</x:v>
      </x:c>
      <x:c r="E14" s="59" t="str">
        <x:v>E2 official state research</x:v>
      </x:c>
      <x:c r="F14" s="59" t="str">
        <x:v>Virginia water-use context; facility heterogeneity; reclaimed-water limitations</x:v>
      </x:c>
      <x:c r="G14" s="59" t="str">
        <x:v>https://jlarc.virginia.gov/landing-2024-data-centers-in-virginia.asp</x:v>
      </x:c>
      <x:c r="H14" s="59" t="str">
        <x:v>Statewide context, not a Loudoun capacity determination</x:v>
      </x:c>
    </x:row>
    <x:row r="15">
      <x:c r="A15" s="59" t="str">
        <x:v>S11</x:v>
      </x:c>
      <x:c r="B15" s="59" t="str">
        <x:v>Data Center Expansion in Virginia: Closing Critical Gaps for Informed Water Planning and Permitting</x:v>
      </x:c>
      <x:c r="C15" s="59" t="str">
        <x:v>University of Illinois Center for Secure Water</x:v>
      </x:c>
      <x:c r="D15" s="59" t="n">
        <x:v>2026</x:v>
      </x:c>
      <x:c r="E15" s="59" t="str">
        <x:v>E3 academic synthesis</x:v>
      </x:c>
      <x:c r="F15" s="59" t="str">
        <x:v>Independent interpretation of ICPRB/JLARC data and disclosure gaps</x:v>
      </x:c>
      <x:c r="G15" s="59" t="str">
        <x:v>https://securewater.illinois.edu/data-center-expansion-in-virginia-closing-critical-gaps-for-informed-water-planning-and-permitting/</x:v>
      </x:c>
      <x:c r="H15" s="59" t="str">
        <x:v>Secondary source</x:v>
      </x:c>
    </x:row>
    <x:row r="16">
      <x:c r="A16" s="59" t="str">
        <x:v>S12</x:v>
      </x:c>
      <x:c r="B16" s="59" t="str">
        <x:v>Balancing Bits and Drops: Stress-Adjusted Water Management for Data Centers</x:v>
      </x:c>
      <x:c r="C16" s="59" t="str">
        <x:v>arXiv</x:v>
      </x:c>
      <x:c r="D16" s="59" t="n">
        <x:v>2026</x:v>
      </x:c>
      <x:c r="E16" s="59" t="str">
        <x:v>E3 research preprint</x:v>
      </x:c>
      <x:c r="F16" s="59" t="str">
        <x:v>Method comparison: spatial/temporal stress-adjusted water</x:v>
      </x:c>
      <x:c r="G16" s="59" t="str">
        <x:v>https://arxiv.org/abs/2607.22617</x:v>
      </x:c>
      <x:c r="H16" s="59" t="str">
        <x:v>Not a primary input to Loudoun capacity screen</x:v>
      </x:c>
    </x:row>
    <x:row r="17">
      <x:c r="A17" s="59"/>
      <x:c r="B17" s="59"/>
      <x:c r="C17" s="59"/>
      <x:c r="D17" s="59"/>
      <x:c r="E17" s="59"/>
      <x:c r="F17" s="59"/>
      <x:c r="G17" s="59"/>
      <x:c r="H17" s="59"/>
    </x:row>
    <x:row r="18">
      <x:c r="A18" s="59"/>
      <x:c r="B18" s="59"/>
      <x:c r="C18" s="59"/>
      <x:c r="D18" s="59"/>
      <x:c r="E18" s="59"/>
      <x:c r="F18" s="59"/>
      <x:c r="G18" s="59"/>
      <x:c r="H18" s="59"/>
    </x:row>
    <x:row r="19">
      <x:c r="A19" s="59"/>
      <x:c r="B19" s="59"/>
      <x:c r="C19" s="59"/>
      <x:c r="D19" s="59"/>
      <x:c r="E19" s="59"/>
      <x:c r="F19" s="59"/>
      <x:c r="G19" s="59"/>
      <x:c r="H19" s="59"/>
    </x:row>
    <x:row r="20">
      <x:c r="A20" s="59"/>
      <x:c r="B20" s="59"/>
      <x:c r="C20" s="59"/>
      <x:c r="D20" s="59"/>
      <x:c r="E20" s="59"/>
      <x:c r="F20" s="59"/>
      <x:c r="G20" s="59"/>
      <x:c r="H20" s="59"/>
    </x:row>
    <x:row r="21">
      <x:c r="A21" s="59"/>
      <x:c r="B21" s="59"/>
      <x:c r="C21" s="59"/>
      <x:c r="D21" s="59"/>
      <x:c r="E21" s="59"/>
      <x:c r="F21" s="59"/>
      <x:c r="G21" s="59"/>
      <x:c r="H21" s="59"/>
    </x:row>
    <x:row r="22">
      <x:c r="A22" s="59"/>
      <x:c r="B22" s="59"/>
      <x:c r="C22" s="59"/>
      <x:c r="D22" s="59"/>
      <x:c r="E22" s="59"/>
      <x:c r="F22" s="59"/>
      <x:c r="G22" s="59"/>
      <x:c r="H22" s="59"/>
    </x:row>
    <x:row r="23">
      <x:c r="A23" s="59"/>
      <x:c r="B23" s="59"/>
      <x:c r="C23" s="59"/>
      <x:c r="D23" s="59"/>
      <x:c r="E23" s="59"/>
      <x:c r="F23" s="59"/>
      <x:c r="G23" s="59"/>
      <x:c r="H23" s="59"/>
    </x:row>
    <x:row r="24">
      <x:c r="A24" s="59"/>
      <x:c r="B24" s="59"/>
      <x:c r="C24" s="59"/>
      <x:c r="D24" s="59"/>
      <x:c r="E24" s="59"/>
      <x:c r="F24" s="59"/>
      <x:c r="G24" s="59"/>
      <x:c r="H24" s="59"/>
    </x:row>
    <x:row r="25">
      <x:c r="A25" s="59"/>
      <x:c r="B25" s="59"/>
      <x:c r="C25" s="59"/>
      <x:c r="D25" s="59"/>
      <x:c r="E25" s="59"/>
      <x:c r="F25" s="59"/>
      <x:c r="G25" s="59"/>
      <x:c r="H25" s="59"/>
    </x:row>
    <x:row r="26">
      <x:c r="A26" s="59"/>
      <x:c r="B26" s="59"/>
      <x:c r="C26" s="59"/>
      <x:c r="D26" s="59"/>
      <x:c r="E26" s="59"/>
      <x:c r="F26" s="59"/>
      <x:c r="G26" s="59"/>
      <x:c r="H26" s="59"/>
    </x:row>
    <x:row r="27">
      <x:c r="A27" s="59"/>
      <x:c r="B27" s="59"/>
      <x:c r="C27" s="59"/>
      <x:c r="D27" s="59"/>
      <x:c r="E27" s="59"/>
      <x:c r="F27" s="59"/>
      <x:c r="G27" s="59"/>
      <x:c r="H27" s="59"/>
    </x:row>
    <x:row r="28">
      <x:c r="A28" s="59"/>
      <x:c r="B28" s="59"/>
      <x:c r="C28" s="59"/>
      <x:c r="D28" s="59"/>
      <x:c r="E28" s="59"/>
      <x:c r="F28" s="59"/>
      <x:c r="G28" s="59"/>
      <x:c r="H28" s="59"/>
    </x:row>
    <x:row r="29">
      <x:c r="A29" s="59"/>
      <x:c r="B29" s="59"/>
      <x:c r="C29" s="59"/>
      <x:c r="D29" s="59"/>
      <x:c r="E29" s="59"/>
      <x:c r="F29" s="59"/>
      <x:c r="G29" s="59"/>
      <x:c r="H29" s="59"/>
    </x:row>
    <x:row r="30">
      <x:c r="A30" s="59"/>
      <x:c r="B30" s="59"/>
      <x:c r="C30" s="59"/>
      <x:c r="D30" s="59"/>
      <x:c r="E30" s="59"/>
      <x:c r="F30" s="59"/>
      <x:c r="G30" s="59"/>
      <x:c r="H30" s="59"/>
    </x:row>
    <x:row r="31">
      <x:c r="A31" s="59"/>
      <x:c r="B31" s="59"/>
      <x:c r="C31" s="59"/>
      <x:c r="D31" s="59"/>
      <x:c r="E31" s="59"/>
      <x:c r="F31" s="59"/>
      <x:c r="G31" s="59"/>
      <x:c r="H31" s="59"/>
    </x:row>
    <x:row r="32">
      <x:c r="A32" s="59"/>
      <x:c r="B32" s="59"/>
      <x:c r="C32" s="59"/>
      <x:c r="D32" s="59"/>
      <x:c r="E32" s="59"/>
      <x:c r="F32" s="59"/>
      <x:c r="G32" s="59"/>
      <x:c r="H32" s="59"/>
    </x:row>
    <x:row r="33">
      <x:c r="A33" s="59"/>
      <x:c r="B33" s="59"/>
      <x:c r="C33" s="59"/>
      <x:c r="D33" s="59"/>
      <x:c r="E33" s="59"/>
      <x:c r="F33" s="59"/>
      <x:c r="G33" s="59"/>
      <x:c r="H33" s="59"/>
    </x:row>
    <x:row r="34">
      <x:c r="A34" s="59"/>
      <x:c r="B34" s="59"/>
      <x:c r="C34" s="59"/>
      <x:c r="D34" s="59"/>
      <x:c r="E34" s="59"/>
      <x:c r="F34" s="59"/>
      <x:c r="G34" s="59"/>
      <x:c r="H34" s="59"/>
    </x:row>
    <x:row r="35">
      <x:c r="A35" s="59"/>
      <x:c r="B35" s="59"/>
      <x:c r="C35" s="59"/>
      <x:c r="D35" s="59"/>
      <x:c r="E35" s="59"/>
      <x:c r="F35" s="59"/>
      <x:c r="G35" s="59"/>
      <x:c r="H35" s="59"/>
    </x:row>
    <x:row r="36">
      <x:c r="A36" s="59"/>
      <x:c r="B36" s="59"/>
      <x:c r="C36" s="59"/>
      <x:c r="D36" s="59"/>
      <x:c r="E36" s="59"/>
      <x:c r="F36" s="59"/>
      <x:c r="G36" s="59"/>
      <x:c r="H36" s="59"/>
    </x:row>
    <x:row r="37">
      <x:c r="A37" s="59"/>
      <x:c r="B37" s="59"/>
      <x:c r="C37" s="59"/>
      <x:c r="D37" s="59"/>
      <x:c r="E37" s="59"/>
      <x:c r="F37" s="59"/>
      <x:c r="G37" s="59"/>
      <x:c r="H37" s="59"/>
    </x:row>
    <x:row r="38">
      <x:c r="A38" s="59"/>
      <x:c r="B38" s="59"/>
      <x:c r="C38" s="59"/>
      <x:c r="D38" s="59"/>
      <x:c r="E38" s="59"/>
      <x:c r="F38" s="59"/>
      <x:c r="G38" s="59"/>
      <x:c r="H38" s="59"/>
    </x:row>
    <x:row r="39">
      <x:c r="A39" s="59"/>
      <x:c r="B39" s="59"/>
      <x:c r="C39" s="59"/>
      <x:c r="D39" s="59"/>
      <x:c r="E39" s="59"/>
      <x:c r="F39" s="59"/>
      <x:c r="G39" s="59"/>
      <x:c r="H39" s="59"/>
    </x:row>
    <x:row r="40">
      <x:c r="A40" s="59"/>
      <x:c r="B40" s="59"/>
      <x:c r="C40" s="59"/>
      <x:c r="D40" s="59"/>
      <x:c r="E40" s="59"/>
      <x:c r="F40" s="59"/>
      <x:c r="G40" s="59"/>
      <x:c r="H40" s="59"/>
    </x:row>
  </x:sheetData>
  <x:mergeCells>
    <x:mergeCell ref="A1:H2"/>
  </x:mergeCells>
  <x:pageMargins left="0.7" right="0.7" top="0.75" bottom="0.75" header="0.3" footer="0.3"/>
</x:worksheet>
</file>